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4240" windowHeight="12375" tabRatio="936" firstSheet="29" activeTab="33"/>
  </bookViews>
  <sheets>
    <sheet name="Define" sheetId="1" state="hidden" r:id="rId1"/>
    <sheet name="6.松原市一般公共预算收入决算表" sheetId="3" r:id="rId2"/>
    <sheet name="7.松原市一般公共预算支出决算表" sheetId="4" r:id="rId3"/>
    <sheet name="8.本级一般公共预算收入决算表" sheetId="5" r:id="rId4"/>
    <sheet name="9.松原市本级一般公共预算支出决算表" sheetId="6" r:id="rId5"/>
    <sheet name="10.本级支出功能分类决算表" sheetId="7" r:id="rId6"/>
    <sheet name="11.本级一般公共预算基本支出经济分类决算表" sheetId="8" r:id="rId7"/>
    <sheet name="12.本级一般公共预算税收返还和转移支付决算明细表" sheetId="9" r:id="rId8"/>
    <sheet name="15本级一般公共预算转移支付分项目决算表" sheetId="10" state="hidden" r:id="rId9"/>
    <sheet name="一般债务限额和余额情况表9" sheetId="11" state="hidden" r:id="rId10"/>
    <sheet name="13.本级一般公共预算转移支付分项目决算表 " sheetId="32" r:id="rId11"/>
    <sheet name="16本级一般公共预算转移支付分区决算表" sheetId="30" state="hidden" r:id="rId12"/>
    <sheet name="14.本级一般公共预算转移支付分区决算表 " sheetId="33" r:id="rId13"/>
    <sheet name="15.松原市一般债务限额和余额情况表" sheetId="29" r:id="rId14"/>
    <sheet name="16.市本级一般债务限额和余额情况表" sheetId="28" r:id="rId15"/>
    <sheet name="17.松原市政府性基金收入决算表" sheetId="12" r:id="rId16"/>
    <sheet name="18.松原市政府性基金支出决算表" sheetId="13" r:id="rId17"/>
    <sheet name="19.本级政府性基金收入决算表" sheetId="14" r:id="rId18"/>
    <sheet name="20.本级政府性基金支出决算表" sheetId="15" r:id="rId19"/>
    <sheet name="21.本级政府性基金收入功能分类决算表" sheetId="27" r:id="rId20"/>
    <sheet name="22.本级政府性基金支出功能分类决算表" sheetId="16" r:id="rId21"/>
    <sheet name="25政府性基金转移支付分项目决算表" sheetId="17" state="hidden" r:id="rId22"/>
    <sheet name="政府性基金转移支付分地区16" sheetId="18" state="hidden" r:id="rId23"/>
    <sheet name="23.政府性基金转移支付分项目决算表 " sheetId="34" r:id="rId24"/>
    <sheet name="24.政府性基金转移支付分地区决算表 " sheetId="35" r:id="rId25"/>
    <sheet name="26政府性基金转移支付分地区决算表" sheetId="31" state="hidden" r:id="rId26"/>
    <sheet name="25.松原市专项债务限额和余额情况表" sheetId="19" r:id="rId27"/>
    <sheet name="26.松原市本级专项债务限额和余额情况表" sheetId="24" r:id="rId28"/>
    <sheet name="27.国有资本经营预算收入决算表" sheetId="20" r:id="rId29"/>
    <sheet name="28.国有资本经营预算支出决算表" sheetId="21" r:id="rId30"/>
    <sheet name="29.本级国有资本经营预算收入" sheetId="22" r:id="rId31"/>
    <sheet name="30.本级国有资本经营预算支出" sheetId="23" r:id="rId32"/>
    <sheet name="31.2024年度松原市本级社会保险基金预算收入情况表" sheetId="25" r:id="rId33"/>
    <sheet name="32.2024年度松原市本级社会保险基金预算支出情况表" sheetId="26" r:id="rId34"/>
  </sheets>
  <definedNames>
    <definedName name="_xlnm._FilterDatabase" localSheetId="5" hidden="1">'10.本级支出功能分类决算表'!$A$1:$F$558</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26"/>
  <c r="B7"/>
  <c r="B6"/>
  <c r="B5"/>
  <c r="B11" i="25"/>
  <c r="B10"/>
  <c r="B9"/>
  <c r="B8"/>
  <c r="B7"/>
  <c r="B6"/>
  <c r="B5"/>
  <c r="I22" i="31"/>
  <c r="H22"/>
  <c r="G22"/>
  <c r="F22"/>
  <c r="E22"/>
  <c r="D22"/>
  <c r="I20"/>
  <c r="H20"/>
  <c r="G20"/>
  <c r="F20"/>
  <c r="E20"/>
  <c r="D20"/>
  <c r="I17"/>
  <c r="H17"/>
  <c r="G17"/>
  <c r="F17"/>
  <c r="E17"/>
  <c r="D17"/>
  <c r="I13"/>
  <c r="H13"/>
  <c r="G13"/>
  <c r="F13"/>
  <c r="E13"/>
  <c r="D13"/>
  <c r="I10"/>
  <c r="H10"/>
  <c r="G10"/>
  <c r="F10"/>
  <c r="E10"/>
  <c r="D10"/>
  <c r="I5"/>
  <c r="H5"/>
  <c r="G5"/>
  <c r="F5"/>
  <c r="E5"/>
  <c r="D5"/>
  <c r="I4"/>
  <c r="H4"/>
  <c r="G4"/>
  <c r="F4"/>
  <c r="E4"/>
  <c r="D4"/>
  <c r="I38" i="35"/>
  <c r="H38"/>
  <c r="G38"/>
  <c r="F38"/>
  <c r="E38"/>
  <c r="D38"/>
  <c r="I32"/>
  <c r="H32"/>
  <c r="G32"/>
  <c r="F32"/>
  <c r="E32"/>
  <c r="D32"/>
  <c r="I30"/>
  <c r="H30"/>
  <c r="G30"/>
  <c r="F30"/>
  <c r="E30"/>
  <c r="D30"/>
  <c r="I23"/>
  <c r="H23"/>
  <c r="G23"/>
  <c r="F23"/>
  <c r="E23"/>
  <c r="D23"/>
  <c r="I20"/>
  <c r="H20"/>
  <c r="G20"/>
  <c r="F20"/>
  <c r="E20"/>
  <c r="D20"/>
  <c r="I9"/>
  <c r="H9"/>
  <c r="G9"/>
  <c r="F9"/>
  <c r="E9"/>
  <c r="D9"/>
  <c r="I5"/>
  <c r="H5"/>
  <c r="G5"/>
  <c r="F5"/>
  <c r="E5"/>
  <c r="D5"/>
  <c r="I4"/>
  <c r="H4"/>
  <c r="G4"/>
  <c r="F4"/>
  <c r="E4"/>
  <c r="D4"/>
  <c r="D37" i="34"/>
  <c r="D31"/>
  <c r="D29"/>
  <c r="D23"/>
  <c r="D20"/>
  <c r="D9"/>
  <c r="D5"/>
  <c r="D4"/>
  <c r="B251" i="16"/>
  <c r="B41" i="27"/>
  <c r="B37" s="1"/>
  <c r="B13"/>
  <c r="B4" s="1"/>
  <c r="E35" i="15"/>
  <c r="E34"/>
  <c r="E33"/>
  <c r="E31"/>
  <c r="D30"/>
  <c r="C30"/>
  <c r="B30"/>
  <c r="E29"/>
  <c r="D28"/>
  <c r="D36" s="1"/>
  <c r="C28"/>
  <c r="B28"/>
  <c r="E27"/>
  <c r="E26"/>
  <c r="E25"/>
  <c r="E24"/>
  <c r="E23"/>
  <c r="E22"/>
  <c r="E21"/>
  <c r="E20"/>
  <c r="E19"/>
  <c r="E18"/>
  <c r="E17"/>
  <c r="E16"/>
  <c r="E15"/>
  <c r="E13"/>
  <c r="E12"/>
  <c r="E11"/>
  <c r="E10"/>
  <c r="E9"/>
  <c r="E8"/>
  <c r="E7"/>
  <c r="E6"/>
  <c r="E5"/>
  <c r="E4"/>
  <c r="B31" i="14"/>
  <c r="E30"/>
  <c r="E28"/>
  <c r="E25"/>
  <c r="E24"/>
  <c r="C24"/>
  <c r="B24"/>
  <c r="D23"/>
  <c r="E23" s="1"/>
  <c r="C23"/>
  <c r="B23"/>
  <c r="D21"/>
  <c r="D31" s="1"/>
  <c r="C21"/>
  <c r="C31" s="1"/>
  <c r="B21"/>
  <c r="E20"/>
  <c r="E17"/>
  <c r="E13"/>
  <c r="E10"/>
  <c r="E68" i="13"/>
  <c r="E67"/>
  <c r="E66"/>
  <c r="D64"/>
  <c r="D69" s="1"/>
  <c r="E69" s="1"/>
  <c r="E63"/>
  <c r="E62"/>
  <c r="E61"/>
  <c r="E60"/>
  <c r="E59"/>
  <c r="E58"/>
  <c r="E57"/>
  <c r="E56"/>
  <c r="E55"/>
  <c r="E54"/>
  <c r="E53"/>
  <c r="E51"/>
  <c r="E50"/>
  <c r="E49"/>
  <c r="E48"/>
  <c r="E47"/>
  <c r="E46"/>
  <c r="E45"/>
  <c r="E44"/>
  <c r="E43"/>
  <c r="E42"/>
  <c r="E41"/>
  <c r="E40"/>
  <c r="E39"/>
  <c r="E38"/>
  <c r="E37"/>
  <c r="E36"/>
  <c r="E35"/>
  <c r="E34"/>
  <c r="E33"/>
  <c r="E32"/>
  <c r="E31"/>
  <c r="E30"/>
  <c r="E29"/>
  <c r="E28"/>
  <c r="E27"/>
  <c r="E26"/>
  <c r="E25"/>
  <c r="E24"/>
  <c r="E23"/>
  <c r="E22"/>
  <c r="E21"/>
  <c r="E20"/>
  <c r="E19"/>
  <c r="E18"/>
  <c r="E17"/>
  <c r="E16"/>
  <c r="E15"/>
  <c r="E14"/>
  <c r="E13"/>
  <c r="E12"/>
  <c r="E11"/>
  <c r="E10"/>
  <c r="E9"/>
  <c r="E8"/>
  <c r="E7"/>
  <c r="E6"/>
  <c r="E5"/>
  <c r="E17" i="12"/>
  <c r="E16"/>
  <c r="E15"/>
  <c r="E14"/>
  <c r="E13"/>
  <c r="D13"/>
  <c r="D18" s="1"/>
  <c r="E18" s="1"/>
  <c r="E9"/>
  <c r="E8"/>
  <c r="E7"/>
  <c r="C6" i="28"/>
  <c r="I97" i="33"/>
  <c r="H97"/>
  <c r="G97"/>
  <c r="F97"/>
  <c r="E97"/>
  <c r="D97"/>
  <c r="I94"/>
  <c r="H94"/>
  <c r="G94"/>
  <c r="F94"/>
  <c r="E94"/>
  <c r="D94"/>
  <c r="I92"/>
  <c r="H92"/>
  <c r="G92"/>
  <c r="F92"/>
  <c r="E92"/>
  <c r="D92"/>
  <c r="I90"/>
  <c r="H90"/>
  <c r="G90"/>
  <c r="F90"/>
  <c r="E90"/>
  <c r="D90"/>
  <c r="I80"/>
  <c r="H80"/>
  <c r="G80"/>
  <c r="F80"/>
  <c r="E80"/>
  <c r="D80"/>
  <c r="I73"/>
  <c r="H73"/>
  <c r="G73"/>
  <c r="F73"/>
  <c r="E73"/>
  <c r="D73"/>
  <c r="I62"/>
  <c r="H62"/>
  <c r="G62"/>
  <c r="F62"/>
  <c r="E62"/>
  <c r="D62"/>
  <c r="I57"/>
  <c r="H57"/>
  <c r="G57"/>
  <c r="F57"/>
  <c r="E57"/>
  <c r="D57"/>
  <c r="I50"/>
  <c r="H50"/>
  <c r="G50"/>
  <c r="F50"/>
  <c r="E50"/>
  <c r="D50"/>
  <c r="I47"/>
  <c r="H47"/>
  <c r="G47"/>
  <c r="F47"/>
  <c r="E47"/>
  <c r="D47"/>
  <c r="I42"/>
  <c r="H42"/>
  <c r="G42"/>
  <c r="F42"/>
  <c r="E42"/>
  <c r="D42"/>
  <c r="I39"/>
  <c r="H39"/>
  <c r="G39"/>
  <c r="F39"/>
  <c r="E39"/>
  <c r="D39"/>
  <c r="I37"/>
  <c r="H37"/>
  <c r="G37"/>
  <c r="F37"/>
  <c r="E37"/>
  <c r="D37"/>
  <c r="I33"/>
  <c r="H33"/>
  <c r="G33"/>
  <c r="F33"/>
  <c r="E33"/>
  <c r="D33"/>
  <c r="I32"/>
  <c r="H32"/>
  <c r="G32"/>
  <c r="F32"/>
  <c r="E32"/>
  <c r="D32"/>
  <c r="I11"/>
  <c r="H11"/>
  <c r="G11"/>
  <c r="F11"/>
  <c r="E11"/>
  <c r="D11"/>
  <c r="I5"/>
  <c r="H5"/>
  <c r="G5"/>
  <c r="F5"/>
  <c r="E5"/>
  <c r="D5"/>
  <c r="I4"/>
  <c r="H4"/>
  <c r="G4"/>
  <c r="F4"/>
  <c r="E4"/>
  <c r="D4"/>
  <c r="I111" i="30"/>
  <c r="H111"/>
  <c r="G111"/>
  <c r="F111"/>
  <c r="E111"/>
  <c r="D111"/>
  <c r="I109"/>
  <c r="H109"/>
  <c r="G109"/>
  <c r="F109"/>
  <c r="E109"/>
  <c r="D109"/>
  <c r="I105"/>
  <c r="H105"/>
  <c r="G105"/>
  <c r="F105"/>
  <c r="E105"/>
  <c r="D105"/>
  <c r="I93"/>
  <c r="H93"/>
  <c r="G93"/>
  <c r="F93"/>
  <c r="E93"/>
  <c r="D93"/>
  <c r="I88"/>
  <c r="H88"/>
  <c r="G88"/>
  <c r="F88"/>
  <c r="E88"/>
  <c r="D88"/>
  <c r="I86"/>
  <c r="H86"/>
  <c r="G86"/>
  <c r="F86"/>
  <c r="E86"/>
  <c r="D86"/>
  <c r="I70"/>
  <c r="H70"/>
  <c r="G70"/>
  <c r="F70"/>
  <c r="E70"/>
  <c r="D70"/>
  <c r="I68"/>
  <c r="H68"/>
  <c r="G68"/>
  <c r="F68"/>
  <c r="E68"/>
  <c r="D68"/>
  <c r="I63"/>
  <c r="H63"/>
  <c r="G63"/>
  <c r="F63"/>
  <c r="E63"/>
  <c r="D63"/>
  <c r="I58"/>
  <c r="H58"/>
  <c r="G58"/>
  <c r="F58"/>
  <c r="E58"/>
  <c r="D58"/>
  <c r="I52"/>
  <c r="H52"/>
  <c r="G52"/>
  <c r="F52"/>
  <c r="E52"/>
  <c r="D52"/>
  <c r="I50"/>
  <c r="H50"/>
  <c r="G50"/>
  <c r="F50"/>
  <c r="E50"/>
  <c r="D50"/>
  <c r="I47"/>
  <c r="H47"/>
  <c r="G47"/>
  <c r="F47"/>
  <c r="E47"/>
  <c r="D47"/>
  <c r="I45"/>
  <c r="H45"/>
  <c r="G45"/>
  <c r="F45"/>
  <c r="E45"/>
  <c r="D45"/>
  <c r="I43"/>
  <c r="H43"/>
  <c r="G43"/>
  <c r="F43"/>
  <c r="E43"/>
  <c r="D43"/>
  <c r="I41"/>
  <c r="H41"/>
  <c r="G41"/>
  <c r="F41"/>
  <c r="E41"/>
  <c r="D41"/>
  <c r="I32"/>
  <c r="H32"/>
  <c r="G32"/>
  <c r="F32"/>
  <c r="E32"/>
  <c r="D32"/>
  <c r="I31"/>
  <c r="H31"/>
  <c r="G31"/>
  <c r="F31"/>
  <c r="E31"/>
  <c r="D31"/>
  <c r="I11"/>
  <c r="H11"/>
  <c r="G11"/>
  <c r="F11"/>
  <c r="E11"/>
  <c r="D11"/>
  <c r="I5"/>
  <c r="H5"/>
  <c r="G5"/>
  <c r="F5"/>
  <c r="E5"/>
  <c r="D5"/>
  <c r="I4"/>
  <c r="H4"/>
  <c r="G4"/>
  <c r="F4"/>
  <c r="E4"/>
  <c r="D4"/>
  <c r="D97" i="32"/>
  <c r="D94"/>
  <c r="D92"/>
  <c r="D90"/>
  <c r="D80"/>
  <c r="D73"/>
  <c r="D62"/>
  <c r="D57"/>
  <c r="D50"/>
  <c r="D47"/>
  <c r="D42"/>
  <c r="D39"/>
  <c r="D37"/>
  <c r="D33"/>
  <c r="D32"/>
  <c r="D11"/>
  <c r="D5"/>
  <c r="D4"/>
  <c r="E87" i="9"/>
  <c r="E85"/>
  <c r="E84"/>
  <c r="E83"/>
  <c r="E82"/>
  <c r="E81"/>
  <c r="E80"/>
  <c r="E79"/>
  <c r="E78"/>
  <c r="E77"/>
  <c r="E76"/>
  <c r="E75"/>
  <c r="E74"/>
  <c r="E73"/>
  <c r="E72"/>
  <c r="E71"/>
  <c r="E70"/>
  <c r="E69"/>
  <c r="E68"/>
  <c r="E67"/>
  <c r="E66"/>
  <c r="E65"/>
  <c r="E64"/>
  <c r="E63"/>
  <c r="E62"/>
  <c r="E61"/>
  <c r="E60"/>
  <c r="E59"/>
  <c r="E58"/>
  <c r="E57"/>
  <c r="E56"/>
  <c r="E55"/>
  <c r="E54"/>
  <c r="E53"/>
  <c r="E52"/>
  <c r="E51"/>
  <c r="E46"/>
  <c r="E44"/>
  <c r="E39"/>
  <c r="E38"/>
  <c r="E36"/>
  <c r="E35"/>
  <c r="E34"/>
  <c r="E33"/>
  <c r="E31"/>
  <c r="E30"/>
  <c r="E29"/>
  <c r="E26"/>
  <c r="E20"/>
  <c r="E15"/>
  <c r="E14"/>
  <c r="E13"/>
  <c r="E11"/>
  <c r="D11"/>
  <c r="C11"/>
  <c r="B11"/>
  <c r="E9"/>
  <c r="E8"/>
  <c r="E7"/>
  <c r="E6"/>
  <c r="E5"/>
  <c r="E4"/>
  <c r="D4"/>
  <c r="C4"/>
  <c r="B4"/>
  <c r="E64" i="8"/>
  <c r="D64"/>
  <c r="C64"/>
  <c r="E59"/>
  <c r="D59"/>
  <c r="C59"/>
  <c r="E55"/>
  <c r="D55"/>
  <c r="C55"/>
  <c r="F54"/>
  <c r="F53"/>
  <c r="F51"/>
  <c r="F50"/>
  <c r="E49"/>
  <c r="F49" s="1"/>
  <c r="D49"/>
  <c r="C49"/>
  <c r="E46"/>
  <c r="D46"/>
  <c r="C46"/>
  <c r="E42"/>
  <c r="D42"/>
  <c r="C42"/>
  <c r="F40"/>
  <c r="F39"/>
  <c r="E39"/>
  <c r="D39"/>
  <c r="C39"/>
  <c r="F37"/>
  <c r="F36"/>
  <c r="E35"/>
  <c r="F35" s="1"/>
  <c r="D35"/>
  <c r="C35"/>
  <c r="E28"/>
  <c r="D28"/>
  <c r="C28"/>
  <c r="F27"/>
  <c r="F25"/>
  <c r="F20"/>
  <c r="E20"/>
  <c r="D20"/>
  <c r="C20"/>
  <c r="F19"/>
  <c r="F18"/>
  <c r="F17"/>
  <c r="F15"/>
  <c r="F14"/>
  <c r="F13"/>
  <c r="F12"/>
  <c r="F11"/>
  <c r="F10"/>
  <c r="F9"/>
  <c r="E9"/>
  <c r="D9"/>
  <c r="C9"/>
  <c r="F8"/>
  <c r="F7"/>
  <c r="F6"/>
  <c r="F5"/>
  <c r="F4"/>
  <c r="E4"/>
  <c r="E70" s="1"/>
  <c r="F70" s="1"/>
  <c r="D4"/>
  <c r="D70" s="1"/>
  <c r="C4"/>
  <c r="C70" s="1"/>
  <c r="E556" i="7"/>
  <c r="E555"/>
  <c r="D555"/>
  <c r="C555"/>
  <c r="B555"/>
  <c r="E554"/>
  <c r="E553"/>
  <c r="E552"/>
  <c r="E551"/>
  <c r="E550"/>
  <c r="D550"/>
  <c r="D549" s="1"/>
  <c r="E549" s="1"/>
  <c r="C550"/>
  <c r="B550"/>
  <c r="B549" s="1"/>
  <c r="C549"/>
  <c r="E548"/>
  <c r="D547"/>
  <c r="D546" s="1"/>
  <c r="C547"/>
  <c r="B547"/>
  <c r="B546" s="1"/>
  <c r="C546"/>
  <c r="E545"/>
  <c r="D544"/>
  <c r="E544" s="1"/>
  <c r="C544"/>
  <c r="B544"/>
  <c r="E543"/>
  <c r="D542"/>
  <c r="C542"/>
  <c r="E542" s="1"/>
  <c r="B542"/>
  <c r="E541"/>
  <c r="E540"/>
  <c r="E539"/>
  <c r="E538"/>
  <c r="D537"/>
  <c r="C537"/>
  <c r="E537" s="1"/>
  <c r="B537"/>
  <c r="E536"/>
  <c r="E535"/>
  <c r="E534"/>
  <c r="E533"/>
  <c r="D532"/>
  <c r="C532"/>
  <c r="E532" s="1"/>
  <c r="B532"/>
  <c r="E531"/>
  <c r="E530"/>
  <c r="E529"/>
  <c r="E528"/>
  <c r="E527"/>
  <c r="E526"/>
  <c r="D525"/>
  <c r="C525"/>
  <c r="B525"/>
  <c r="E523"/>
  <c r="D522"/>
  <c r="E522" s="1"/>
  <c r="C522"/>
  <c r="B522"/>
  <c r="E521"/>
  <c r="E520"/>
  <c r="E519"/>
  <c r="E518"/>
  <c r="E517"/>
  <c r="E516"/>
  <c r="D516"/>
  <c r="C516"/>
  <c r="B516"/>
  <c r="E514"/>
  <c r="D513"/>
  <c r="E513" s="1"/>
  <c r="C513"/>
  <c r="B513"/>
  <c r="E512"/>
  <c r="D511"/>
  <c r="C511"/>
  <c r="B511"/>
  <c r="E510"/>
  <c r="E509"/>
  <c r="E508"/>
  <c r="E507"/>
  <c r="D506"/>
  <c r="C506"/>
  <c r="B506"/>
  <c r="E504"/>
  <c r="E503"/>
  <c r="D502"/>
  <c r="C502"/>
  <c r="B502"/>
  <c r="E501"/>
  <c r="E500"/>
  <c r="E499"/>
  <c r="E498"/>
  <c r="E497"/>
  <c r="D496"/>
  <c r="E496" s="1"/>
  <c r="C496"/>
  <c r="C495" s="1"/>
  <c r="B496"/>
  <c r="B495"/>
  <c r="E493"/>
  <c r="D492"/>
  <c r="C492"/>
  <c r="B492"/>
  <c r="B491" s="1"/>
  <c r="D491"/>
  <c r="C491"/>
  <c r="E490"/>
  <c r="D489"/>
  <c r="E489" s="1"/>
  <c r="C489"/>
  <c r="B489"/>
  <c r="E488"/>
  <c r="E487"/>
  <c r="E486"/>
  <c r="D485"/>
  <c r="C485"/>
  <c r="B485"/>
  <c r="B484" s="1"/>
  <c r="D482"/>
  <c r="C482"/>
  <c r="B482"/>
  <c r="E481"/>
  <c r="E480"/>
  <c r="D479"/>
  <c r="E479" s="1"/>
  <c r="C479"/>
  <c r="B479"/>
  <c r="E478"/>
  <c r="E477"/>
  <c r="D476"/>
  <c r="C476"/>
  <c r="E476" s="1"/>
  <c r="B476"/>
  <c r="E475"/>
  <c r="D474"/>
  <c r="C474"/>
  <c r="E474" s="1"/>
  <c r="B474"/>
  <c r="E472"/>
  <c r="D471"/>
  <c r="C471"/>
  <c r="B471"/>
  <c r="E470"/>
  <c r="E469"/>
  <c r="E468"/>
  <c r="D468"/>
  <c r="C468"/>
  <c r="B468"/>
  <c r="E467"/>
  <c r="D466"/>
  <c r="E466" s="1"/>
  <c r="C466"/>
  <c r="B466"/>
  <c r="E465"/>
  <c r="E464"/>
  <c r="E463"/>
  <c r="E462"/>
  <c r="E461"/>
  <c r="E460"/>
  <c r="E459"/>
  <c r="D458"/>
  <c r="C458"/>
  <c r="B458"/>
  <c r="B457" s="1"/>
  <c r="E456"/>
  <c r="D455"/>
  <c r="C455"/>
  <c r="B455"/>
  <c r="E454"/>
  <c r="D453"/>
  <c r="C453"/>
  <c r="B453"/>
  <c r="E452"/>
  <c r="E451"/>
  <c r="D450"/>
  <c r="C450"/>
  <c r="B450"/>
  <c r="E449"/>
  <c r="E448"/>
  <c r="E447"/>
  <c r="D446"/>
  <c r="C446"/>
  <c r="E446" s="1"/>
  <c r="B446"/>
  <c r="E445"/>
  <c r="E444"/>
  <c r="E443"/>
  <c r="E442"/>
  <c r="E441"/>
  <c r="D440"/>
  <c r="C440"/>
  <c r="E440" s="1"/>
  <c r="B440"/>
  <c r="E439"/>
  <c r="E438"/>
  <c r="E437"/>
  <c r="E436"/>
  <c r="E435"/>
  <c r="E434"/>
  <c r="E433"/>
  <c r="E432"/>
  <c r="E431"/>
  <c r="E430"/>
  <c r="D429"/>
  <c r="E429" s="1"/>
  <c r="C429"/>
  <c r="B429"/>
  <c r="E428"/>
  <c r="E427"/>
  <c r="E426"/>
  <c r="E425"/>
  <c r="E424"/>
  <c r="E423"/>
  <c r="E422"/>
  <c r="E421"/>
  <c r="D420"/>
  <c r="C420"/>
  <c r="B420"/>
  <c r="E419"/>
  <c r="E418"/>
  <c r="E417"/>
  <c r="E416"/>
  <c r="E415"/>
  <c r="E414"/>
  <c r="E413"/>
  <c r="E412"/>
  <c r="E411"/>
  <c r="E410"/>
  <c r="E409"/>
  <c r="E408"/>
  <c r="E407"/>
  <c r="E406"/>
  <c r="E405"/>
  <c r="D404"/>
  <c r="C404"/>
  <c r="B404"/>
  <c r="E402"/>
  <c r="D401"/>
  <c r="E401" s="1"/>
  <c r="C401"/>
  <c r="B401"/>
  <c r="E400"/>
  <c r="E399"/>
  <c r="D399"/>
  <c r="C399"/>
  <c r="B399"/>
  <c r="E398"/>
  <c r="E397"/>
  <c r="D396"/>
  <c r="C396"/>
  <c r="B396"/>
  <c r="E395"/>
  <c r="D394"/>
  <c r="C394"/>
  <c r="B394"/>
  <c r="E393"/>
  <c r="E392"/>
  <c r="E391"/>
  <c r="E390"/>
  <c r="D389"/>
  <c r="E389" s="1"/>
  <c r="C389"/>
  <c r="B389"/>
  <c r="D388"/>
  <c r="E387"/>
  <c r="D386"/>
  <c r="C386"/>
  <c r="B386"/>
  <c r="E385"/>
  <c r="E384"/>
  <c r="E383"/>
  <c r="D382"/>
  <c r="E382" s="1"/>
  <c r="C382"/>
  <c r="B382"/>
  <c r="E381"/>
  <c r="D380"/>
  <c r="C380"/>
  <c r="B380"/>
  <c r="E379"/>
  <c r="E378"/>
  <c r="D377"/>
  <c r="E377" s="1"/>
  <c r="C377"/>
  <c r="B377"/>
  <c r="E376"/>
  <c r="E375"/>
  <c r="D374"/>
  <c r="E374" s="1"/>
  <c r="C374"/>
  <c r="B374"/>
  <c r="E373"/>
  <c r="E372"/>
  <c r="E371"/>
  <c r="D370"/>
  <c r="E370" s="1"/>
  <c r="C370"/>
  <c r="B370"/>
  <c r="E369"/>
  <c r="E368"/>
  <c r="D367"/>
  <c r="E367" s="1"/>
  <c r="C367"/>
  <c r="B367"/>
  <c r="E366"/>
  <c r="E365"/>
  <c r="E364"/>
  <c r="E363"/>
  <c r="D362"/>
  <c r="E362" s="1"/>
  <c r="C362"/>
  <c r="B362"/>
  <c r="E360"/>
  <c r="D359"/>
  <c r="C359"/>
  <c r="B359"/>
  <c r="E358"/>
  <c r="E357"/>
  <c r="E356"/>
  <c r="D356"/>
  <c r="C356"/>
  <c r="B356"/>
  <c r="E355"/>
  <c r="D354"/>
  <c r="C354"/>
  <c r="E354" s="1"/>
  <c r="B354"/>
  <c r="E353"/>
  <c r="E352"/>
  <c r="E351"/>
  <c r="E350"/>
  <c r="E349"/>
  <c r="E348"/>
  <c r="D347"/>
  <c r="C347"/>
  <c r="B347"/>
  <c r="E346"/>
  <c r="D345"/>
  <c r="E345" s="1"/>
  <c r="C345"/>
  <c r="B345"/>
  <c r="E344"/>
  <c r="E343"/>
  <c r="D343"/>
  <c r="C343"/>
  <c r="B343"/>
  <c r="E342"/>
  <c r="E341"/>
  <c r="D340"/>
  <c r="C340"/>
  <c r="B340"/>
  <c r="E339"/>
  <c r="E338"/>
  <c r="E337"/>
  <c r="D336"/>
  <c r="E336" s="1"/>
  <c r="C336"/>
  <c r="B336"/>
  <c r="E335"/>
  <c r="E334"/>
  <c r="E333"/>
  <c r="D333"/>
  <c r="C333"/>
  <c r="B333"/>
  <c r="E332"/>
  <c r="E331"/>
  <c r="E330"/>
  <c r="E329"/>
  <c r="E328"/>
  <c r="E327"/>
  <c r="E326"/>
  <c r="E325"/>
  <c r="E324"/>
  <c r="D323"/>
  <c r="E323" s="1"/>
  <c r="C323"/>
  <c r="B323"/>
  <c r="E322"/>
  <c r="E321"/>
  <c r="E320"/>
  <c r="E319"/>
  <c r="D319"/>
  <c r="C319"/>
  <c r="B319"/>
  <c r="E318"/>
  <c r="E317"/>
  <c r="E316"/>
  <c r="D315"/>
  <c r="C315"/>
  <c r="B315"/>
  <c r="E314"/>
  <c r="E313"/>
  <c r="E312"/>
  <c r="D311"/>
  <c r="E311" s="1"/>
  <c r="C311"/>
  <c r="B311"/>
  <c r="E309"/>
  <c r="D308"/>
  <c r="C308"/>
  <c r="B308"/>
  <c r="E307"/>
  <c r="E306"/>
  <c r="E305"/>
  <c r="E304"/>
  <c r="E303"/>
  <c r="D302"/>
  <c r="E302" s="1"/>
  <c r="C302"/>
  <c r="B302"/>
  <c r="E301"/>
  <c r="E300"/>
  <c r="D299"/>
  <c r="E299" s="1"/>
  <c r="C299"/>
  <c r="B299"/>
  <c r="E298"/>
  <c r="E297"/>
  <c r="D296"/>
  <c r="C296"/>
  <c r="E296" s="1"/>
  <c r="B296"/>
  <c r="E295"/>
  <c r="D294"/>
  <c r="C294"/>
  <c r="B294"/>
  <c r="E293"/>
  <c r="E292"/>
  <c r="D291"/>
  <c r="E291" s="1"/>
  <c r="C291"/>
  <c r="B291"/>
  <c r="E290"/>
  <c r="E289"/>
  <c r="D288"/>
  <c r="C288"/>
  <c r="B288"/>
  <c r="E287"/>
  <c r="E286"/>
  <c r="D285"/>
  <c r="E285" s="1"/>
  <c r="C285"/>
  <c r="B285"/>
  <c r="E284"/>
  <c r="E283"/>
  <c r="E282"/>
  <c r="E281"/>
  <c r="E280"/>
  <c r="D279"/>
  <c r="C279"/>
  <c r="E279" s="1"/>
  <c r="B279"/>
  <c r="E278"/>
  <c r="E277"/>
  <c r="E276"/>
  <c r="E275"/>
  <c r="D274"/>
  <c r="C274"/>
  <c r="E274" s="1"/>
  <c r="B274"/>
  <c r="E273"/>
  <c r="E272"/>
  <c r="E271"/>
  <c r="E270"/>
  <c r="E269"/>
  <c r="D268"/>
  <c r="E268" s="1"/>
  <c r="C268"/>
  <c r="B268"/>
  <c r="E267"/>
  <c r="E266"/>
  <c r="E265"/>
  <c r="E264"/>
  <c r="E263"/>
  <c r="E262"/>
  <c r="E261"/>
  <c r="D260"/>
  <c r="C260"/>
  <c r="E260" s="1"/>
  <c r="B260"/>
  <c r="E259"/>
  <c r="E258"/>
  <c r="D257"/>
  <c r="E257" s="1"/>
  <c r="C257"/>
  <c r="B257"/>
  <c r="E256"/>
  <c r="E255"/>
  <c r="D254"/>
  <c r="C254"/>
  <c r="B254"/>
  <c r="E253"/>
  <c r="E252"/>
  <c r="E251"/>
  <c r="E250"/>
  <c r="E249"/>
  <c r="E248"/>
  <c r="D248"/>
  <c r="C248"/>
  <c r="B248"/>
  <c r="E247"/>
  <c r="E246"/>
  <c r="E245"/>
  <c r="E244"/>
  <c r="E243"/>
  <c r="D243"/>
  <c r="C243"/>
  <c r="B243"/>
  <c r="E242"/>
  <c r="E241"/>
  <c r="E240"/>
  <c r="E239"/>
  <c r="E238"/>
  <c r="E237"/>
  <c r="E236"/>
  <c r="E235"/>
  <c r="E234"/>
  <c r="D234"/>
  <c r="C234"/>
  <c r="B234"/>
  <c r="B233" s="1"/>
  <c r="E232"/>
  <c r="D231"/>
  <c r="C231"/>
  <c r="B231"/>
  <c r="E230"/>
  <c r="D229"/>
  <c r="C229"/>
  <c r="B229"/>
  <c r="E228"/>
  <c r="E227"/>
  <c r="D226"/>
  <c r="E226" s="1"/>
  <c r="C226"/>
  <c r="B226"/>
  <c r="E225"/>
  <c r="E224"/>
  <c r="E223"/>
  <c r="E222"/>
  <c r="D221"/>
  <c r="C221"/>
  <c r="B221"/>
  <c r="E220"/>
  <c r="E219"/>
  <c r="D218"/>
  <c r="E218" s="1"/>
  <c r="C218"/>
  <c r="B218"/>
  <c r="E217"/>
  <c r="E216"/>
  <c r="E215"/>
  <c r="E214"/>
  <c r="E213"/>
  <c r="E212"/>
  <c r="E211"/>
  <c r="E210"/>
  <c r="E209"/>
  <c r="E208"/>
  <c r="D208"/>
  <c r="C208"/>
  <c r="B208"/>
  <c r="E206"/>
  <c r="D205"/>
  <c r="C205"/>
  <c r="B205"/>
  <c r="E204"/>
  <c r="E203"/>
  <c r="E202"/>
  <c r="D201"/>
  <c r="E201" s="1"/>
  <c r="C201"/>
  <c r="B201"/>
  <c r="E200"/>
  <c r="D199"/>
  <c r="C199"/>
  <c r="B199"/>
  <c r="E198"/>
  <c r="E197"/>
  <c r="D196"/>
  <c r="E196" s="1"/>
  <c r="C196"/>
  <c r="B196"/>
  <c r="C195"/>
  <c r="E194"/>
  <c r="D193"/>
  <c r="C193"/>
  <c r="E193" s="1"/>
  <c r="B193"/>
  <c r="E192"/>
  <c r="E191"/>
  <c r="D190"/>
  <c r="C190"/>
  <c r="B190"/>
  <c r="E189"/>
  <c r="D188"/>
  <c r="C188"/>
  <c r="B188"/>
  <c r="E187"/>
  <c r="D186"/>
  <c r="E186" s="1"/>
  <c r="C186"/>
  <c r="B186"/>
  <c r="E185"/>
  <c r="E184"/>
  <c r="D183"/>
  <c r="E183" s="1"/>
  <c r="C183"/>
  <c r="B183"/>
  <c r="E182"/>
  <c r="E181"/>
  <c r="E180"/>
  <c r="E179"/>
  <c r="E178"/>
  <c r="D177"/>
  <c r="E177" s="1"/>
  <c r="C177"/>
  <c r="B177"/>
  <c r="E176"/>
  <c r="E175"/>
  <c r="E174"/>
  <c r="D173"/>
  <c r="C173"/>
  <c r="C172" s="1"/>
  <c r="B173"/>
  <c r="B172" s="1"/>
  <c r="E171"/>
  <c r="D170"/>
  <c r="E170" s="1"/>
  <c r="C170"/>
  <c r="B170"/>
  <c r="E169"/>
  <c r="E168"/>
  <c r="D167"/>
  <c r="E167" s="1"/>
  <c r="C167"/>
  <c r="B167"/>
  <c r="E166"/>
  <c r="E165"/>
  <c r="E164"/>
  <c r="E163"/>
  <c r="D162"/>
  <c r="E162" s="1"/>
  <c r="C162"/>
  <c r="B162"/>
  <c r="E161"/>
  <c r="D160"/>
  <c r="E160" s="1"/>
  <c r="C160"/>
  <c r="B160"/>
  <c r="E159"/>
  <c r="E158"/>
  <c r="E157"/>
  <c r="E156"/>
  <c r="E155"/>
  <c r="E154"/>
  <c r="E153"/>
  <c r="E152"/>
  <c r="E151"/>
  <c r="D150"/>
  <c r="E150" s="1"/>
  <c r="C150"/>
  <c r="B150"/>
  <c r="E149"/>
  <c r="E148"/>
  <c r="D148"/>
  <c r="C148"/>
  <c r="B148"/>
  <c r="E147"/>
  <c r="E146"/>
  <c r="D146"/>
  <c r="C146"/>
  <c r="B146"/>
  <c r="B138" s="1"/>
  <c r="E145"/>
  <c r="E144"/>
  <c r="E143"/>
  <c r="E142"/>
  <c r="E141"/>
  <c r="E140"/>
  <c r="D139"/>
  <c r="C139"/>
  <c r="B139"/>
  <c r="E137"/>
  <c r="E136"/>
  <c r="E135"/>
  <c r="E134"/>
  <c r="D133"/>
  <c r="C133"/>
  <c r="B133"/>
  <c r="B132" s="1"/>
  <c r="D132"/>
  <c r="E132" s="1"/>
  <c r="C132"/>
  <c r="E130"/>
  <c r="E129"/>
  <c r="D129"/>
  <c r="C129"/>
  <c r="B129"/>
  <c r="E128"/>
  <c r="E127"/>
  <c r="E126"/>
  <c r="E125"/>
  <c r="E124"/>
  <c r="D124"/>
  <c r="C124"/>
  <c r="B124"/>
  <c r="E123"/>
  <c r="E122"/>
  <c r="D121"/>
  <c r="C121"/>
  <c r="E121" s="1"/>
  <c r="B121"/>
  <c r="E120"/>
  <c r="E119"/>
  <c r="E118"/>
  <c r="E117"/>
  <c r="E116"/>
  <c r="E115"/>
  <c r="E114"/>
  <c r="E113"/>
  <c r="E112"/>
  <c r="E111"/>
  <c r="D110"/>
  <c r="E110" s="1"/>
  <c r="C110"/>
  <c r="B110"/>
  <c r="E109"/>
  <c r="E108"/>
  <c r="E107"/>
  <c r="E106"/>
  <c r="D105"/>
  <c r="E105" s="1"/>
  <c r="C105"/>
  <c r="B105"/>
  <c r="E104"/>
  <c r="E103"/>
  <c r="E102"/>
  <c r="E101"/>
  <c r="D100"/>
  <c r="E100" s="1"/>
  <c r="C100"/>
  <c r="B100"/>
  <c r="E99"/>
  <c r="E98"/>
  <c r="E97"/>
  <c r="E96"/>
  <c r="D95"/>
  <c r="E95" s="1"/>
  <c r="C95"/>
  <c r="B95"/>
  <c r="E94"/>
  <c r="E93"/>
  <c r="E92"/>
  <c r="E91"/>
  <c r="E90"/>
  <c r="E89"/>
  <c r="D89"/>
  <c r="C89"/>
  <c r="B89"/>
  <c r="E88"/>
  <c r="E87"/>
  <c r="E86"/>
  <c r="E85"/>
  <c r="E84"/>
  <c r="D84"/>
  <c r="C84"/>
  <c r="B84"/>
  <c r="E83"/>
  <c r="E82"/>
  <c r="E81"/>
  <c r="E80"/>
  <c r="E79"/>
  <c r="D78"/>
  <c r="C78"/>
  <c r="B78"/>
  <c r="E77"/>
  <c r="E76"/>
  <c r="E75"/>
  <c r="E74"/>
  <c r="E73"/>
  <c r="D72"/>
  <c r="E72" s="1"/>
  <c r="C72"/>
  <c r="B72"/>
  <c r="E71"/>
  <c r="E70"/>
  <c r="D69"/>
  <c r="E69" s="1"/>
  <c r="C69"/>
  <c r="B69"/>
  <c r="E68"/>
  <c r="E67"/>
  <c r="D66"/>
  <c r="C66"/>
  <c r="B66"/>
  <c r="E65"/>
  <c r="E64"/>
  <c r="D63"/>
  <c r="C63"/>
  <c r="B63"/>
  <c r="E62"/>
  <c r="E61"/>
  <c r="E60"/>
  <c r="D59"/>
  <c r="E59" s="1"/>
  <c r="C59"/>
  <c r="B59"/>
  <c r="E58"/>
  <c r="E57"/>
  <c r="E56"/>
  <c r="E55"/>
  <c r="E54"/>
  <c r="E53"/>
  <c r="D52"/>
  <c r="C52"/>
  <c r="B52"/>
  <c r="E51"/>
  <c r="E50"/>
  <c r="E49"/>
  <c r="E48"/>
  <c r="E47"/>
  <c r="D46"/>
  <c r="C46"/>
  <c r="B46"/>
  <c r="E45"/>
  <c r="E44"/>
  <c r="E43"/>
  <c r="E42"/>
  <c r="D41"/>
  <c r="C41"/>
  <c r="B41"/>
  <c r="E40"/>
  <c r="E39"/>
  <c r="E38"/>
  <c r="D37"/>
  <c r="C37"/>
  <c r="B37"/>
  <c r="E36"/>
  <c r="E35"/>
  <c r="E34"/>
  <c r="E33"/>
  <c r="E32"/>
  <c r="D31"/>
  <c r="E31" s="1"/>
  <c r="C31"/>
  <c r="B31"/>
  <c r="E30"/>
  <c r="E29"/>
  <c r="E28"/>
  <c r="E27"/>
  <c r="D26"/>
  <c r="C26"/>
  <c r="B26"/>
  <c r="E25"/>
  <c r="E24"/>
  <c r="E23"/>
  <c r="E22"/>
  <c r="D21"/>
  <c r="C21"/>
  <c r="B21"/>
  <c r="E20"/>
  <c r="E19"/>
  <c r="E18"/>
  <c r="E17"/>
  <c r="E16"/>
  <c r="E15"/>
  <c r="D14"/>
  <c r="E14" s="1"/>
  <c r="C14"/>
  <c r="B14"/>
  <c r="E13"/>
  <c r="E12"/>
  <c r="E11"/>
  <c r="D10"/>
  <c r="C10"/>
  <c r="E10" s="1"/>
  <c r="B10"/>
  <c r="E9"/>
  <c r="E8"/>
  <c r="E7"/>
  <c r="E6"/>
  <c r="D5"/>
  <c r="C5"/>
  <c r="B5"/>
  <c r="D39" i="6"/>
  <c r="E38"/>
  <c r="E36"/>
  <c r="E34"/>
  <c r="E32"/>
  <c r="E30"/>
  <c r="E29"/>
  <c r="D29"/>
  <c r="C29"/>
  <c r="B29"/>
  <c r="E28"/>
  <c r="D28"/>
  <c r="C28"/>
  <c r="C39" s="1"/>
  <c r="E39" s="1"/>
  <c r="B28"/>
  <c r="B39" s="1"/>
  <c r="E27"/>
  <c r="E26"/>
  <c r="E25"/>
  <c r="E24"/>
  <c r="E23"/>
  <c r="E22"/>
  <c r="E21"/>
  <c r="E19"/>
  <c r="E18"/>
  <c r="E17"/>
  <c r="E16"/>
  <c r="E15"/>
  <c r="E14"/>
  <c r="E13"/>
  <c r="E12"/>
  <c r="E11"/>
  <c r="E10"/>
  <c r="E9"/>
  <c r="E8"/>
  <c r="E7"/>
  <c r="E6"/>
  <c r="E4"/>
  <c r="E40" i="5"/>
  <c r="E39"/>
  <c r="E37"/>
  <c r="E35"/>
  <c r="E34"/>
  <c r="E33"/>
  <c r="E32"/>
  <c r="D31"/>
  <c r="D41" s="1"/>
  <c r="C31"/>
  <c r="E31" s="1"/>
  <c r="B31"/>
  <c r="E29"/>
  <c r="E28"/>
  <c r="E27"/>
  <c r="E26"/>
  <c r="E24"/>
  <c r="E23"/>
  <c r="E22"/>
  <c r="E21"/>
  <c r="C21"/>
  <c r="B21"/>
  <c r="E20"/>
  <c r="E19"/>
  <c r="E17"/>
  <c r="E16"/>
  <c r="E15"/>
  <c r="E14"/>
  <c r="E13"/>
  <c r="E12"/>
  <c r="E11"/>
  <c r="E10"/>
  <c r="E9"/>
  <c r="E8"/>
  <c r="E6"/>
  <c r="E5"/>
  <c r="C4"/>
  <c r="C30" s="1"/>
  <c r="B4"/>
  <c r="B30" s="1"/>
  <c r="B41" s="1"/>
  <c r="E34" i="4"/>
  <c r="E33"/>
  <c r="E32"/>
  <c r="E31"/>
  <c r="D30"/>
  <c r="D39" s="1"/>
  <c r="E39" s="1"/>
  <c r="E29"/>
  <c r="E28"/>
  <c r="E27"/>
  <c r="E26"/>
  <c r="E25"/>
  <c r="E24"/>
  <c r="E23"/>
  <c r="E22"/>
  <c r="E20"/>
  <c r="E19"/>
  <c r="E18"/>
  <c r="E17"/>
  <c r="E16"/>
  <c r="E15"/>
  <c r="E14"/>
  <c r="E13"/>
  <c r="E12"/>
  <c r="E11"/>
  <c r="E10"/>
  <c r="E9"/>
  <c r="E8"/>
  <c r="E7"/>
  <c r="E5"/>
  <c r="E38" i="3"/>
  <c r="E37"/>
  <c r="E36"/>
  <c r="E35"/>
  <c r="D34"/>
  <c r="E34" s="1"/>
  <c r="E33"/>
  <c r="E31"/>
  <c r="E30"/>
  <c r="E28"/>
  <c r="E27"/>
  <c r="E26"/>
  <c r="E25"/>
  <c r="E23"/>
  <c r="E22"/>
  <c r="E21"/>
  <c r="D20"/>
  <c r="E20" s="1"/>
  <c r="C20"/>
  <c r="E19"/>
  <c r="E18"/>
  <c r="E17"/>
  <c r="E16"/>
  <c r="E15"/>
  <c r="E14"/>
  <c r="E13"/>
  <c r="E12"/>
  <c r="E11"/>
  <c r="E10"/>
  <c r="E9"/>
  <c r="E8"/>
  <c r="E7"/>
  <c r="E6"/>
  <c r="D5"/>
  <c r="E5" s="1"/>
  <c r="C5"/>
  <c r="B59" i="27" l="1"/>
  <c r="E30" i="15"/>
  <c r="B36"/>
  <c r="E28"/>
  <c r="C36"/>
  <c r="E36" s="1"/>
  <c r="E21" i="14"/>
  <c r="E31"/>
  <c r="E64" i="13"/>
  <c r="E4" i="5"/>
  <c r="E30" i="4"/>
  <c r="E52" i="7"/>
  <c r="E199"/>
  <c r="D505"/>
  <c r="E525"/>
  <c r="E547"/>
  <c r="E5"/>
  <c r="E78"/>
  <c r="E133"/>
  <c r="E205"/>
  <c r="E288"/>
  <c r="B361"/>
  <c r="E380"/>
  <c r="E502"/>
  <c r="B524"/>
  <c r="E63"/>
  <c r="D233"/>
  <c r="E450"/>
  <c r="E506"/>
  <c r="E21"/>
  <c r="E41"/>
  <c r="E66"/>
  <c r="E173"/>
  <c r="E188"/>
  <c r="E190"/>
  <c r="E221"/>
  <c r="E229"/>
  <c r="E231"/>
  <c r="E294"/>
  <c r="E315"/>
  <c r="C310"/>
  <c r="E386"/>
  <c r="E453"/>
  <c r="E458"/>
  <c r="E485"/>
  <c r="E492"/>
  <c r="B515"/>
  <c r="E505"/>
  <c r="C388"/>
  <c r="B310"/>
  <c r="E511"/>
  <c r="B4"/>
  <c r="B557" s="1"/>
  <c r="D207"/>
  <c r="E207" s="1"/>
  <c r="C207"/>
  <c r="B207"/>
  <c r="E340"/>
  <c r="E404"/>
  <c r="E455"/>
  <c r="C457"/>
  <c r="C484"/>
  <c r="E491"/>
  <c r="B505"/>
  <c r="D515"/>
  <c r="C515"/>
  <c r="C524"/>
  <c r="D524"/>
  <c r="E546"/>
  <c r="E233"/>
  <c r="E37"/>
  <c r="C138"/>
  <c r="B195"/>
  <c r="C361"/>
  <c r="B388"/>
  <c r="B473"/>
  <c r="C4"/>
  <c r="E26"/>
  <c r="E46"/>
  <c r="E139"/>
  <c r="D195"/>
  <c r="E195" s="1"/>
  <c r="E254"/>
  <c r="C233"/>
  <c r="E308"/>
  <c r="E347"/>
  <c r="E359"/>
  <c r="E394"/>
  <c r="E396"/>
  <c r="B403"/>
  <c r="E420"/>
  <c r="E471"/>
  <c r="D495"/>
  <c r="E495" s="1"/>
  <c r="C505"/>
  <c r="E388"/>
  <c r="D138"/>
  <c r="E138" s="1"/>
  <c r="C403"/>
  <c r="C473"/>
  <c r="D361"/>
  <c r="D457"/>
  <c r="E457" s="1"/>
  <c r="D4"/>
  <c r="D172"/>
  <c r="E172" s="1"/>
  <c r="D310"/>
  <c r="E310" s="1"/>
  <c r="D403"/>
  <c r="D473"/>
  <c r="D484"/>
  <c r="C41" i="5"/>
  <c r="E41" s="1"/>
  <c r="E30"/>
  <c r="D29" i="3"/>
  <c r="E484" i="7" l="1"/>
  <c r="E361"/>
  <c r="E524"/>
  <c r="E473"/>
  <c r="C557"/>
  <c r="E515"/>
  <c r="D557"/>
  <c r="E4"/>
  <c r="E403"/>
  <c r="D39" i="3"/>
  <c r="E29"/>
  <c r="E557" i="7" l="1"/>
  <c r="E39" i="3"/>
</calcChain>
</file>

<file path=xl/sharedStrings.xml><?xml version="1.0" encoding="utf-8"?>
<sst xmlns="http://schemas.openxmlformats.org/spreadsheetml/2006/main" count="2316" uniqueCount="1440">
  <si>
    <t>ERRANGE_O=</t>
  </si>
  <si>
    <t>A1:D25</t>
  </si>
  <si>
    <t>ERLINESTART_O=</t>
  </si>
  <si>
    <t>ERCOLUMNSTART_O=</t>
  </si>
  <si>
    <t>ERLINEEND_O=</t>
  </si>
  <si>
    <t>ERCOLUMNEND_O=</t>
  </si>
  <si>
    <t>2024年松原市一般公共预算收入决算表</t>
  </si>
  <si>
    <t>注：此表口径含宁江区</t>
  </si>
  <si>
    <t>单位：万元</t>
  </si>
  <si>
    <t>预算科目</t>
  </si>
  <si>
    <t>年初预算数</t>
  </si>
  <si>
    <t>调整预算数</t>
  </si>
  <si>
    <t>决算数</t>
  </si>
  <si>
    <t>完成预算%</t>
  </si>
  <si>
    <t>比上年增长%</t>
  </si>
  <si>
    <t>一、税收收入</t>
  </si>
  <si>
    <t>增值税</t>
  </si>
  <si>
    <t>企业所得税</t>
  </si>
  <si>
    <t>个人所得税</t>
  </si>
  <si>
    <t>资源税</t>
  </si>
  <si>
    <t>城市维护建设税</t>
  </si>
  <si>
    <t>房产税</t>
  </si>
  <si>
    <t>印花税</t>
  </si>
  <si>
    <t>城镇土地使用税</t>
  </si>
  <si>
    <t>土地增值税</t>
  </si>
  <si>
    <t>车船税</t>
  </si>
  <si>
    <t>耕地占用税</t>
  </si>
  <si>
    <t>契税</t>
  </si>
  <si>
    <t>环境保护税</t>
  </si>
  <si>
    <t>其他税收收入</t>
  </si>
  <si>
    <t>二、非税收入</t>
  </si>
  <si>
    <t>专项收入</t>
  </si>
  <si>
    <t>行政事业性收费收入</t>
  </si>
  <si>
    <t>罚没收入</t>
  </si>
  <si>
    <t>国有资本经营收入</t>
  </si>
  <si>
    <t>国有资源（资产）有偿使用收入</t>
  </si>
  <si>
    <t>捐赠收入</t>
  </si>
  <si>
    <t>政府住房基金收入</t>
  </si>
  <si>
    <t>其他收入</t>
  </si>
  <si>
    <t>收入合计</t>
  </si>
  <si>
    <t>地方政府债务转贷收入</t>
  </si>
  <si>
    <t>动用预算稳定调节基金</t>
  </si>
  <si>
    <t>待偿债再融资一般债券结余</t>
  </si>
  <si>
    <t>调入资金</t>
  </si>
  <si>
    <t>上级补助收入</t>
  </si>
  <si>
    <t xml:space="preserve">  返还性收入</t>
  </si>
  <si>
    <t xml:space="preserve">  一般性转移支付收入</t>
  </si>
  <si>
    <t xml:space="preserve">  专项转移支付收入</t>
  </si>
  <si>
    <t>上年结余收入</t>
  </si>
  <si>
    <t>收入总计</t>
  </si>
  <si>
    <t>备注：完成预算%=决算数/预算数*100；比上年增长%=（决算数-上年决算数）/上年决算数*100，下同。</t>
  </si>
  <si>
    <t>2024年松原市一般公共预算支出决算表</t>
  </si>
  <si>
    <t>一、一般公共服务</t>
  </si>
  <si>
    <t xml:space="preserve">    人大事务</t>
  </si>
  <si>
    <t xml:space="preserve">      行政运行</t>
  </si>
  <si>
    <t xml:space="preserve">      一般行政管理事务</t>
  </si>
  <si>
    <t xml:space="preserve">      机关服务</t>
  </si>
  <si>
    <t xml:space="preserve">    政协事务</t>
  </si>
  <si>
    <t xml:space="preserve">      事业运行</t>
  </si>
  <si>
    <t xml:space="preserve">    政府办公厅(室)及相关机构事务</t>
  </si>
  <si>
    <t xml:space="preserve">      政务公开审批</t>
  </si>
  <si>
    <t xml:space="preserve">      其他政府办公厅（室）及相关机构事务支出</t>
  </si>
  <si>
    <t xml:space="preserve">    发展与改革事务</t>
  </si>
  <si>
    <t xml:space="preserve">      其他发展与改革事务支出</t>
  </si>
  <si>
    <t xml:space="preserve">    统计信息事务</t>
  </si>
  <si>
    <t xml:space="preserve">    财政事务</t>
  </si>
  <si>
    <t xml:space="preserve">      信息化建设</t>
  </si>
  <si>
    <t xml:space="preserve">      其他财政事务支出</t>
  </si>
  <si>
    <t xml:space="preserve">    税收事务</t>
  </si>
  <si>
    <t xml:space="preserve">      其他税收事务支出</t>
  </si>
  <si>
    <t xml:space="preserve">    审计事务</t>
  </si>
  <si>
    <t xml:space="preserve">    纪检监察事务</t>
  </si>
  <si>
    <t xml:space="preserve">      巡视工作</t>
  </si>
  <si>
    <t xml:space="preserve">      其他纪检监察事务支出</t>
  </si>
  <si>
    <t xml:space="preserve">    商贸事务</t>
  </si>
  <si>
    <t xml:space="preserve">      招商引资</t>
  </si>
  <si>
    <t xml:space="preserve">      其他商贸事务支出</t>
  </si>
  <si>
    <t xml:space="preserve">    民族事务</t>
  </si>
  <si>
    <t xml:space="preserve">    港澳台事务</t>
  </si>
  <si>
    <t xml:space="preserve">    档案事务</t>
  </si>
  <si>
    <t xml:space="preserve">      档案馆</t>
  </si>
  <si>
    <t xml:space="preserve">    民主党派及工商联事务</t>
  </si>
  <si>
    <t xml:space="preserve">    群众团体事务</t>
  </si>
  <si>
    <t xml:space="preserve">      工会事务</t>
  </si>
  <si>
    <t xml:space="preserve">      其他群众团体事务支出</t>
  </si>
  <si>
    <t xml:space="preserve">    党委办公厅（室）及相关机构事务</t>
  </si>
  <si>
    <t xml:space="preserve">      专项业务</t>
  </si>
  <si>
    <t xml:space="preserve">      其他党委办公厅（室）及相关机构事务支出</t>
  </si>
  <si>
    <t xml:space="preserve">    组织事务</t>
  </si>
  <si>
    <t xml:space="preserve">      公务员事务</t>
  </si>
  <si>
    <t xml:space="preserve">    宣传事务</t>
  </si>
  <si>
    <t xml:space="preserve">      宣传管理</t>
  </si>
  <si>
    <t xml:space="preserve">    统战事务</t>
  </si>
  <si>
    <t xml:space="preserve">      宗教事务</t>
  </si>
  <si>
    <t xml:space="preserve">      其他统战事务支出</t>
  </si>
  <si>
    <t xml:space="preserve">    其他共产党事务支出</t>
  </si>
  <si>
    <t xml:space="preserve">      其他共产党事务支出</t>
  </si>
  <si>
    <t xml:space="preserve">    网信事务</t>
  </si>
  <si>
    <t xml:space="preserve">    市场监督管理事务</t>
  </si>
  <si>
    <t xml:space="preserve">      市场秩序执法</t>
  </si>
  <si>
    <t xml:space="preserve">      药品事务</t>
  </si>
  <si>
    <t xml:space="preserve">      质量安全监管</t>
  </si>
  <si>
    <t xml:space="preserve">      食品安全监管</t>
  </si>
  <si>
    <t xml:space="preserve">      其他市场监督管理事务</t>
  </si>
  <si>
    <t xml:space="preserve">    其他一般公共服务支出</t>
  </si>
  <si>
    <t xml:space="preserve">      其他一般公共服务支出</t>
  </si>
  <si>
    <t>二、外交支出</t>
  </si>
  <si>
    <t>三、国防支出</t>
  </si>
  <si>
    <t xml:space="preserve">    国防动员</t>
  </si>
  <si>
    <t xml:space="preserve">      兵役征集</t>
  </si>
  <si>
    <t xml:space="preserve">      人民防空</t>
  </si>
  <si>
    <t xml:space="preserve">      民兵</t>
  </si>
  <si>
    <t xml:space="preserve">      其他国防动员支出</t>
  </si>
  <si>
    <t>四、公共安全支出</t>
  </si>
  <si>
    <t xml:space="preserve">    公安</t>
  </si>
  <si>
    <t xml:space="preserve">      执法办案</t>
  </si>
  <si>
    <t xml:space="preserve">      其他公安支出</t>
  </si>
  <si>
    <t xml:space="preserve">    检察</t>
  </si>
  <si>
    <t xml:space="preserve">    法院</t>
  </si>
  <si>
    <t xml:space="preserve">    司法</t>
  </si>
  <si>
    <t xml:space="preserve">      基层司法业务</t>
  </si>
  <si>
    <t xml:space="preserve">      普法宣传</t>
  </si>
  <si>
    <t xml:space="preserve">      律师管理</t>
  </si>
  <si>
    <t xml:space="preserve">      公共法律服务</t>
  </si>
  <si>
    <t xml:space="preserve">      社区矫正</t>
  </si>
  <si>
    <t xml:space="preserve">    强制隔离戒毒</t>
  </si>
  <si>
    <t xml:space="preserve">      强制隔离戒毒人员生活</t>
  </si>
  <si>
    <t xml:space="preserve">    国家保密</t>
  </si>
  <si>
    <t xml:space="preserve">    其他公共安全支出</t>
  </si>
  <si>
    <t xml:space="preserve">      其他公共安全支出</t>
  </si>
  <si>
    <t>五、教育支出</t>
  </si>
  <si>
    <t xml:space="preserve">    教育管理事务</t>
  </si>
  <si>
    <t xml:space="preserve">      其他教育管理事务支出</t>
  </si>
  <si>
    <t xml:space="preserve">    普通教育</t>
  </si>
  <si>
    <t xml:space="preserve">      学前教育</t>
  </si>
  <si>
    <t xml:space="preserve">      小学教育</t>
  </si>
  <si>
    <t xml:space="preserve">      初中教育</t>
  </si>
  <si>
    <t xml:space="preserve">      高中教育</t>
  </si>
  <si>
    <t xml:space="preserve">      其他普通教育支出</t>
  </si>
  <si>
    <t xml:space="preserve">    职业教育</t>
  </si>
  <si>
    <t xml:space="preserve">      中等职业教育</t>
  </si>
  <si>
    <t xml:space="preserve">      高等职业教育</t>
  </si>
  <si>
    <t xml:space="preserve">    广播电视教育</t>
  </si>
  <si>
    <t xml:space="preserve">      广播电视学校</t>
  </si>
  <si>
    <t xml:space="preserve">    特殊教育</t>
  </si>
  <si>
    <t xml:space="preserve">      特殊学校教育</t>
  </si>
  <si>
    <t xml:space="preserve">    进修及培训</t>
  </si>
  <si>
    <t xml:space="preserve">      教师进修</t>
  </si>
  <si>
    <t xml:space="preserve">      干部教育</t>
  </si>
  <si>
    <t>六、科学技术支出</t>
  </si>
  <si>
    <t xml:space="preserve">    科学技术管理事务</t>
  </si>
  <si>
    <t xml:space="preserve">      其他科学技术管理事务支出</t>
  </si>
  <si>
    <t xml:space="preserve">    科学技术普及</t>
  </si>
  <si>
    <t xml:space="preserve">      机构运行</t>
  </si>
  <si>
    <t xml:space="preserve">      科普活动</t>
  </si>
  <si>
    <t xml:space="preserve">      其他科学技术普及支出</t>
  </si>
  <si>
    <t xml:space="preserve">    其他科学技术支出</t>
  </si>
  <si>
    <t xml:space="preserve">      其他科学技术支出</t>
  </si>
  <si>
    <t>七、文化旅游体育与传媒支出</t>
  </si>
  <si>
    <t xml:space="preserve">    文化和旅游</t>
  </si>
  <si>
    <t xml:space="preserve">      图书馆</t>
  </si>
  <si>
    <t xml:space="preserve">      艺术表演团体</t>
  </si>
  <si>
    <t xml:space="preserve">      群众文化</t>
  </si>
  <si>
    <t xml:space="preserve">      文化创作与保护</t>
  </si>
  <si>
    <t xml:space="preserve">      文化和旅游管理事务</t>
  </si>
  <si>
    <t xml:space="preserve">      其他文化和旅游支出</t>
  </si>
  <si>
    <t xml:space="preserve">    文物</t>
  </si>
  <si>
    <t xml:space="preserve">      博物馆</t>
  </si>
  <si>
    <t xml:space="preserve">      其他文物支出</t>
  </si>
  <si>
    <t xml:space="preserve">    体育</t>
  </si>
  <si>
    <t xml:space="preserve">      运动项目管理</t>
  </si>
  <si>
    <t xml:space="preserve">      群众体育</t>
  </si>
  <si>
    <t xml:space="preserve">    新闻出版电影</t>
  </si>
  <si>
    <t xml:space="preserve">      出版发行</t>
  </si>
  <si>
    <t xml:space="preserve">    广播电视</t>
  </si>
  <si>
    <t xml:space="preserve">      广播电视事务</t>
  </si>
  <si>
    <t xml:space="preserve">    其他文化旅游体育与传媒支出</t>
  </si>
  <si>
    <t xml:space="preserve">      其他文化旅游体育与传媒支出</t>
  </si>
  <si>
    <t>八、社会保障和就业支出</t>
  </si>
  <si>
    <t xml:space="preserve">    人力资源和社会保障管理事务</t>
  </si>
  <si>
    <t xml:space="preserve">      综合业务管理</t>
  </si>
  <si>
    <t xml:space="preserve">      劳动保障监察</t>
  </si>
  <si>
    <t xml:space="preserve">      社会保险经办机构</t>
  </si>
  <si>
    <t xml:space="preserve">      公共就业服务和职业技能鉴定机构</t>
  </si>
  <si>
    <t xml:space="preserve">      其他人力资源和社会保障管理事务支出</t>
  </si>
  <si>
    <t xml:space="preserve">    民政管理事务</t>
  </si>
  <si>
    <t xml:space="preserve">      基层政权建设和社区治理</t>
  </si>
  <si>
    <t xml:space="preserve">      其他民政管理事务支出</t>
  </si>
  <si>
    <t xml:space="preserve">    行政事业单位养老支出</t>
  </si>
  <si>
    <t xml:space="preserve">      行政单位离退休</t>
  </si>
  <si>
    <t xml:space="preserve">      事业单位离退休</t>
  </si>
  <si>
    <t xml:space="preserve">      机关事业单位基本养老保险缴费支出</t>
  </si>
  <si>
    <t xml:space="preserve">      机关事业单位职业年金缴费支出</t>
  </si>
  <si>
    <t xml:space="preserve">    企业改革补助</t>
  </si>
  <si>
    <t xml:space="preserve">      其他企业改革发展补助</t>
  </si>
  <si>
    <t xml:space="preserve">    就业补助</t>
  </si>
  <si>
    <t xml:space="preserve">      社会保险补贴</t>
  </si>
  <si>
    <t xml:space="preserve">      公益性岗位补贴</t>
  </si>
  <si>
    <t xml:space="preserve">    抚恤</t>
  </si>
  <si>
    <t xml:space="preserve">      死亡抚恤</t>
  </si>
  <si>
    <t xml:space="preserve">      伤残抚恤</t>
  </si>
  <si>
    <t xml:space="preserve">      在乡复员、退伍军人生活补助</t>
  </si>
  <si>
    <t xml:space="preserve">      义务兵优待</t>
  </si>
  <si>
    <t xml:space="preserve">      农村籍退役士兵老年生活补助</t>
  </si>
  <si>
    <t xml:space="preserve">      其他优抚支出</t>
  </si>
  <si>
    <t xml:space="preserve">    退役安置</t>
  </si>
  <si>
    <t xml:space="preserve">      退役士兵安置</t>
  </si>
  <si>
    <t xml:space="preserve">      退役士兵管理教育</t>
  </si>
  <si>
    <t xml:space="preserve">      其他退役安置支出</t>
  </si>
  <si>
    <t xml:space="preserve">    社会福利</t>
  </si>
  <si>
    <t xml:space="preserve">      儿童福利</t>
  </si>
  <si>
    <t xml:space="preserve">      老年福利</t>
  </si>
  <si>
    <t xml:space="preserve">      社会福利事业单位</t>
  </si>
  <si>
    <t xml:space="preserve">      养老服务</t>
  </si>
  <si>
    <t xml:space="preserve">    残疾人事业</t>
  </si>
  <si>
    <t xml:space="preserve">      残疾人康复</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</si>
  <si>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</si>
  <si>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</si>
  <si>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</si>
  <si>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</si>
  <si>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</si>
  <si>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</si>
  <si>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</si>
  <si>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</si>
  <si>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</si>
  <si>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</si>
  <si>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</si>
  <si>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农村特困人员救助供养支出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</si>
  <si>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</si>
  <si>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</si>
  <si>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</si>
  <si>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</si>
  <si>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</si>
  <si>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</si>
  <si>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退役军人管理事务</t>
  </si>
  <si>
    <t xml:space="preserve">      拥军优属</t>
  </si>
  <si>
    <t xml:space="preserve">      其他退役军人事务管理支出</t>
  </si>
  <si>
    <t xml:space="preserve">    其他社会保障和就业支出</t>
  </si>
  <si>
    <t>九、卫生健康支出</t>
  </si>
  <si>
    <t xml:space="preserve">    卫生健康管理事务</t>
  </si>
  <si>
    <t xml:space="preserve">      其他卫生健康管理事务支出</t>
  </si>
  <si>
    <t xml:space="preserve">    公立医院</t>
  </si>
  <si>
    <t xml:space="preserve">      综合医院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</si>
  <si>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</si>
  <si>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</si>
  <si>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</si>
  <si>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</si>
  <si>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</si>
  <si>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</si>
  <si>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</si>
  <si>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</si>
  <si>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</si>
  <si>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</si>
  <si>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</si>
  <si>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</si>
  <si>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基本公共卫生服务</t>
  </si>
  <si>
    <t xml:space="preserve">      重大公共卫生服务</t>
  </si>
  <si>
    <t xml:space="preserve">      其他公共卫生支出</t>
  </si>
  <si>
    <t xml:space="preserve">    计划生育事务</t>
  </si>
  <si>
    <t xml:space="preserve">      计划生育机构</t>
  </si>
  <si>
    <t xml:space="preserve">      计划生育服务</t>
  </si>
  <si>
    <t xml:space="preserve">    行政事业单位医疗</t>
  </si>
  <si>
    <t xml:space="preserve">      行政单位医疗</t>
  </si>
  <si>
    <t xml:space="preserve">      事业单位医疗</t>
  </si>
  <si>
    <t xml:space="preserve">      其他行政事业单位医疗支出</t>
  </si>
  <si>
    <t xml:space="preserve">    财政对基本医疗保险基金的补助</t>
  </si>
  <si>
    <t xml:space="preserve">      财政对城乡居民基本医疗保险基金的补助</t>
  </si>
  <si>
    <t xml:space="preserve">    医疗救助</t>
  </si>
  <si>
    <t xml:space="preserve">      城乡医疗救助</t>
  </si>
  <si>
    <t xml:space="preserve">    优抚对象医疗</t>
  </si>
  <si>
    <t xml:space="preserve">      优抚对象医疗补助</t>
  </si>
  <si>
    <t xml:space="preserve">    医疗保障管理事务</t>
  </si>
  <si>
    <t xml:space="preserve">      其他医疗保障管理事务支出</t>
  </si>
  <si>
    <t xml:space="preserve">    其他卫生健康支出</t>
  </si>
  <si>
    <t>十、节能环保支出</t>
  </si>
  <si>
    <t xml:space="preserve">    环境保护管理事务</t>
  </si>
  <si>
    <t xml:space="preserve">      生态环境保护宣传</t>
  </si>
  <si>
    <t xml:space="preserve">      其他环境保护管理事务支出</t>
  </si>
  <si>
    <t xml:space="preserve">    环境监测与监察</t>
  </si>
  <si>
    <t xml:space="preserve">      其他环境监测与监察支出</t>
  </si>
  <si>
    <t xml:space="preserve">    污染防治</t>
  </si>
  <si>
    <t xml:space="preserve">      水体</t>
  </si>
  <si>
    <t xml:space="preserve">    自然生态保护</t>
  </si>
  <si>
    <t xml:space="preserve">    其他节能环保支出</t>
  </si>
  <si>
    <t>十一、城乡社区支出</t>
  </si>
  <si>
    <t xml:space="preserve">    城乡社区管理事务</t>
  </si>
  <si>
    <t xml:space="preserve">      城管执法</t>
  </si>
  <si>
    <t xml:space="preserve">      其他城乡社区管理事务支出</t>
  </si>
  <si>
    <t xml:space="preserve">    城乡社区规划与管理</t>
  </si>
  <si>
    <t xml:space="preserve">    城乡社区公共设施</t>
  </si>
  <si>
    <t xml:space="preserve">      小城镇基础设施建设</t>
  </si>
  <si>
    <t xml:space="preserve">    城乡社区环境卫生</t>
  </si>
  <si>
    <t xml:space="preserve">    其他城乡社区支出</t>
  </si>
  <si>
    <t>十二、农林水支出</t>
  </si>
  <si>
    <t xml:space="preserve">    农业农村</t>
  </si>
  <si>
    <t xml:space="preserve">      科技转化与推广服务</t>
  </si>
  <si>
    <t xml:space="preserve">      病虫害控制</t>
  </si>
  <si>
    <t xml:space="preserve">      农产品质量安全</t>
  </si>
  <si>
    <t xml:space="preserve">      防灾救灾</t>
  </si>
  <si>
    <t xml:space="preserve">      农业生产发展</t>
  </si>
  <si>
    <t xml:space="preserve">      其他农业农村支出</t>
  </si>
  <si>
    <t xml:space="preserve">    林业和草原</t>
  </si>
  <si>
    <t xml:space="preserve">      事业机构</t>
  </si>
  <si>
    <t xml:space="preserve">      森林资源培育</t>
  </si>
  <si>
    <t xml:space="preserve">      动植物保护</t>
  </si>
  <si>
    <t xml:space="preserve">      林业草原防灾减灾</t>
  </si>
  <si>
    <t xml:space="preserve">      其他林业和草原支出</t>
  </si>
  <si>
    <t xml:space="preserve">    水利</t>
  </si>
  <si>
    <t xml:space="preserve">      水利行业业务管理</t>
  </si>
  <si>
    <t xml:space="preserve">      水利工程运行与维护</t>
  </si>
  <si>
    <t xml:space="preserve">      水土保持</t>
  </si>
  <si>
    <t xml:space="preserve">      水资源节约管理与保护</t>
  </si>
  <si>
    <t xml:space="preserve">      防汛</t>
  </si>
  <si>
    <t xml:space="preserve">      其他水利支出</t>
  </si>
  <si>
    <t xml:space="preserve">    农村综合改革</t>
  </si>
  <si>
    <t xml:space="preserve">      对村级公益事业建设的补助</t>
  </si>
  <si>
    <t xml:space="preserve">      对村民委员会和村党支部的补助</t>
  </si>
  <si>
    <t xml:space="preserve">      其他农村综合改革支出</t>
  </si>
  <si>
    <t xml:space="preserve">    普惠金融发展支出</t>
  </si>
  <si>
    <t xml:space="preserve">      农业保险保费补贴</t>
  </si>
  <si>
    <t xml:space="preserve">    其他农林水支出</t>
  </si>
  <si>
    <t xml:space="preserve">      其他农林水支出</t>
  </si>
  <si>
    <t>十三、交通运输支出</t>
  </si>
  <si>
    <t xml:space="preserve">    公路水路运输</t>
  </si>
  <si>
    <t xml:space="preserve">      公路养护</t>
  </si>
  <si>
    <t xml:space="preserve">      交通运输信息化建设</t>
  </si>
  <si>
    <t xml:space="preserve">      公路运输管理</t>
  </si>
  <si>
    <t xml:space="preserve">      其他公路水路运输支出</t>
  </si>
  <si>
    <t xml:space="preserve">    民用航空运输</t>
  </si>
  <si>
    <t xml:space="preserve">    其他交通运输支出</t>
  </si>
  <si>
    <t xml:space="preserve">      其他交通运输支出</t>
  </si>
  <si>
    <t>十四、资源勘探工业信息等支出</t>
  </si>
  <si>
    <t xml:space="preserve">    工业和信息产业监管</t>
  </si>
  <si>
    <t xml:space="preserve">      无线电及信息通信监管</t>
  </si>
  <si>
    <t xml:space="preserve">    支持中小企业发展和管理支出</t>
  </si>
  <si>
    <t xml:space="preserve">      其他支持中小企业发展和管理支出</t>
  </si>
  <si>
    <t>十五、商业服务业等支出</t>
  </si>
  <si>
    <t xml:space="preserve">    商业流通事务</t>
  </si>
  <si>
    <t xml:space="preserve">      其他商业流通事务支出</t>
  </si>
  <si>
    <t xml:space="preserve">    其他商业服务业等支出</t>
  </si>
  <si>
    <t xml:space="preserve">      其他商业服务业等支出</t>
  </si>
  <si>
    <t>十六、金融支出</t>
  </si>
  <si>
    <t>十七、援助其他地区支出</t>
  </si>
  <si>
    <t>十八、自然资源海洋气象等支出</t>
  </si>
  <si>
    <t xml:space="preserve">    自然资源事务</t>
  </si>
  <si>
    <t xml:space="preserve">      自然资源规划及管理</t>
  </si>
  <si>
    <t xml:space="preserve">      其他自然资源事务支出</t>
  </si>
  <si>
    <t xml:space="preserve">    气象事务</t>
  </si>
  <si>
    <t xml:space="preserve">      气象服务</t>
  </si>
  <si>
    <t xml:space="preserve">      其他气象事务支出</t>
  </si>
  <si>
    <t>十九、住房保障支出</t>
  </si>
  <si>
    <t xml:space="preserve">    保障性安居工程支出</t>
  </si>
  <si>
    <t xml:space="preserve">    住房改革支出</t>
  </si>
  <si>
    <t xml:space="preserve">      住房公积金</t>
  </si>
  <si>
    <t xml:space="preserve">    城乡社区住宅</t>
  </si>
  <si>
    <t xml:space="preserve">      住房公积金管理</t>
  </si>
  <si>
    <t>二十、粮油物资储备支出</t>
  </si>
  <si>
    <t xml:space="preserve">    粮油物资事务</t>
  </si>
  <si>
    <t xml:space="preserve">      其他粮油物资事务支出</t>
  </si>
  <si>
    <t>二十一、灾害防治及应急管理支出</t>
  </si>
  <si>
    <t xml:space="preserve">    应急管理事务</t>
  </si>
  <si>
    <t xml:space="preserve">      安全监管</t>
  </si>
  <si>
    <t xml:space="preserve">      应急管理</t>
  </si>
  <si>
    <t xml:space="preserve">      其他应急管理支出</t>
  </si>
  <si>
    <t xml:space="preserve">    地震事务</t>
  </si>
  <si>
    <t xml:space="preserve">      地震事业机构</t>
  </si>
  <si>
    <t xml:space="preserve">      其他地震事务支出</t>
  </si>
  <si>
    <t xml:space="preserve">    其他灾害防治及应急管理支出</t>
  </si>
  <si>
    <t>二十二、预备费</t>
  </si>
  <si>
    <t>二十三、债务付息支出</t>
  </si>
  <si>
    <t xml:space="preserve">    地方政府一般债务付息支出</t>
  </si>
  <si>
    <t xml:space="preserve">      地方政府一般债券付息支出</t>
  </si>
  <si>
    <t>二十四、债务发行费用支出</t>
  </si>
  <si>
    <t xml:space="preserve">    地方政府一般债务发行费用支出</t>
  </si>
  <si>
    <t>二十五、其他支出</t>
  </si>
  <si>
    <t>支出合计</t>
  </si>
  <si>
    <t>上解上级支出</t>
  </si>
  <si>
    <t xml:space="preserve">  体制上解支出</t>
  </si>
  <si>
    <t xml:space="preserve">  专项上解支出</t>
  </si>
  <si>
    <t>债务还本支出</t>
  </si>
  <si>
    <t>调出资金</t>
  </si>
  <si>
    <t>安排预算稳定调节基金</t>
  </si>
  <si>
    <t>区域间转移性支出</t>
  </si>
  <si>
    <t>结转下年支出</t>
  </si>
  <si>
    <t>支出总计</t>
  </si>
  <si>
    <t>2024年松原市本级一般公共预算收入决算表</t>
  </si>
  <si>
    <t>项  目</t>
  </si>
  <si>
    <t>　　增值税</t>
  </si>
  <si>
    <t>　　企业所得税</t>
  </si>
  <si>
    <t>　　企业所得税退税</t>
  </si>
  <si>
    <t>　　个人所得税</t>
  </si>
  <si>
    <t>　　资源税</t>
  </si>
  <si>
    <t>　　城市维护建设税</t>
  </si>
  <si>
    <t>　　房产税</t>
  </si>
  <si>
    <t>　　印花税</t>
  </si>
  <si>
    <t>　　城镇土地使用税</t>
  </si>
  <si>
    <t>　　土地增值税</t>
  </si>
  <si>
    <t>　　车船税</t>
  </si>
  <si>
    <t>　　耕地占用税</t>
  </si>
  <si>
    <t>　　契税</t>
  </si>
  <si>
    <t>　　烟叶税</t>
  </si>
  <si>
    <t>　　环境保护税</t>
  </si>
  <si>
    <t>　　其他税收收入</t>
  </si>
  <si>
    <t>　　专项收入</t>
  </si>
  <si>
    <t>　　行政事业性收费收入</t>
  </si>
  <si>
    <t>　　罚没收入</t>
  </si>
  <si>
    <t xml:space="preserve">    国有资本经营收入</t>
  </si>
  <si>
    <t>　　国有资源（资产）有偿使用收入</t>
  </si>
  <si>
    <t xml:space="preserve">    捐赠收入</t>
  </si>
  <si>
    <t xml:space="preserve">    政府住房基金收入</t>
  </si>
  <si>
    <t>　　其他收入</t>
  </si>
  <si>
    <t>本级收入合计</t>
  </si>
  <si>
    <t>转移性收入</t>
  </si>
  <si>
    <t xml:space="preserve">  调入资金</t>
  </si>
  <si>
    <t xml:space="preserve">  区域间转移性收入</t>
  </si>
  <si>
    <t xml:space="preserve">  上年结余收入</t>
  </si>
  <si>
    <t>债务转贷收入</t>
  </si>
  <si>
    <t>收   入   总   计</t>
  </si>
  <si>
    <t>2024年松原市本级一般公共预算支出决算表</t>
  </si>
  <si>
    <t>一、一般公共服务支出</t>
  </si>
  <si>
    <t>十四、资源勘探信息等支出</t>
  </si>
  <si>
    <t>二十二、其他支出</t>
  </si>
  <si>
    <t>二十四、债务发行费支出</t>
  </si>
  <si>
    <t>本级支出合计</t>
  </si>
  <si>
    <t>转移性支出</t>
  </si>
  <si>
    <t xml:space="preserve">  上解上级支出</t>
  </si>
  <si>
    <t xml:space="preserve">  区域间转移性支出</t>
  </si>
  <si>
    <t xml:space="preserve">  调出资金</t>
  </si>
  <si>
    <t xml:space="preserve">  年终结转</t>
  </si>
  <si>
    <t xml:space="preserve">  年终结余</t>
  </si>
  <si>
    <t>预备费</t>
  </si>
  <si>
    <t>地方政府一般债券还本支出</t>
  </si>
  <si>
    <t>科目编码</t>
  </si>
  <si>
    <t>项       目</t>
  </si>
  <si>
    <t xml:space="preserve">      专项普查活动</t>
  </si>
  <si>
    <t xml:space="preserve">      其他统计信息事务支出</t>
  </si>
  <si>
    <t xml:space="preserve">      财政委托业务支出</t>
  </si>
  <si>
    <t xml:space="preserve">      审计业务</t>
  </si>
  <si>
    <t xml:space="preserve">      其他审计事务支出</t>
  </si>
  <si>
    <t xml:space="preserve">      国内贸易管理</t>
  </si>
  <si>
    <t xml:space="preserve">      其他民族事务支出</t>
  </si>
  <si>
    <t xml:space="preserve">      其他宣传事务支出</t>
  </si>
  <si>
    <t xml:space="preserve">      其他网信事务支出</t>
  </si>
  <si>
    <t>0%</t>
  </si>
  <si>
    <t xml:space="preserve">      市场主体管理</t>
  </si>
  <si>
    <t xml:space="preserve">      质量基础</t>
  </si>
  <si>
    <t xml:space="preserve">    社会工作事务</t>
  </si>
  <si>
    <t xml:space="preserve">    信访事务</t>
  </si>
  <si>
    <t xml:space="preserve">      信访业务</t>
  </si>
  <si>
    <t xml:space="preserve">      其他信访事务支出</t>
  </si>
  <si>
    <t xml:space="preserve">    监狱</t>
  </si>
  <si>
    <t xml:space="preserve">      其他监狱支出</t>
  </si>
  <si>
    <t xml:space="preserve">      所政设施建设</t>
  </si>
  <si>
    <t xml:space="preserve">    其他教育支出(款)</t>
  </si>
  <si>
    <t xml:space="preserve">      其他教育支出(项)</t>
  </si>
  <si>
    <t xml:space="preserve">    技术研究与开发</t>
  </si>
  <si>
    <t xml:space="preserve">      其他技术研究与开发支出</t>
  </si>
  <si>
    <t xml:space="preserve">      文化和旅游交流与合作</t>
  </si>
  <si>
    <t xml:space="preserve">      体育场馆</t>
  </si>
  <si>
    <t xml:space="preserve">      其他体育支出</t>
  </si>
  <si>
    <t xml:space="preserve">      电影</t>
  </si>
  <si>
    <t xml:space="preserve">      对机关事业单位基本养老保险基金的补助</t>
  </si>
  <si>
    <t xml:space="preserve">      厂办大集体改革补助</t>
  </si>
  <si>
    <t xml:space="preserve">      光荣院</t>
  </si>
  <si>
    <t xml:space="preserve">      军队移交政府的离退休人员安置</t>
  </si>
  <si>
    <t xml:space="preserve">      军队移交政府离退休干部管理机构</t>
  </si>
  <si>
    <t xml:space="preserve">      残疾人就业</t>
  </si>
  <si>
    <t xml:space="preserve">      其他社会保障和就业支出(项)</t>
  </si>
  <si>
    <t xml:space="preserve">      传染病医院</t>
  </si>
  <si>
    <t xml:space="preserve">      财政对其他基本医疗保险基金的补助</t>
  </si>
  <si>
    <t xml:space="preserve">      医疗保障经办事务</t>
  </si>
  <si>
    <t xml:space="preserve">    中医药事务</t>
  </si>
  <si>
    <t xml:space="preserve">      中医（民族医）药专项</t>
  </si>
  <si>
    <t xml:space="preserve">    疾病预防控制事务</t>
  </si>
  <si>
    <t xml:space="preserve">      其他卫生健康支出(项)</t>
  </si>
  <si>
    <t xml:space="preserve">      建设项目环评审查与监督</t>
  </si>
  <si>
    <t xml:space="preserve">      大气</t>
  </si>
  <si>
    <t xml:space="preserve">      其他污染防治支出</t>
  </si>
  <si>
    <t xml:space="preserve">      生物及物种资源保护</t>
  </si>
  <si>
    <t xml:space="preserve">      其他自然生态保护支出</t>
  </si>
  <si>
    <t xml:space="preserve">    森林保护修复</t>
  </si>
  <si>
    <t xml:space="preserve">      森林管护</t>
  </si>
  <si>
    <t xml:space="preserve">      停伐补助</t>
  </si>
  <si>
    <t xml:space="preserve">    能源节约利用</t>
  </si>
  <si>
    <t xml:space="preserve">      能源节约利用(项)</t>
  </si>
  <si>
    <t xml:space="preserve">    能源管理事务</t>
  </si>
  <si>
    <t xml:space="preserve">      其他能源管理事务支出</t>
  </si>
  <si>
    <t xml:space="preserve">      其他节能环保支出(项)</t>
  </si>
  <si>
    <t xml:space="preserve">      城乡社区规划与管理(项)</t>
  </si>
  <si>
    <t xml:space="preserve">      其他城乡社区公共设施支出</t>
  </si>
  <si>
    <t xml:space="preserve">      城乡社区环境卫生(项)</t>
  </si>
  <si>
    <t xml:space="preserve">      其他城乡社区支出(项)</t>
  </si>
  <si>
    <t xml:space="preserve">      统计监测与信息服务</t>
  </si>
  <si>
    <t xml:space="preserve">      行业业务管理</t>
  </si>
  <si>
    <t xml:space="preserve">      农村社会事业</t>
  </si>
  <si>
    <t xml:space="preserve">      农业生态资源保护</t>
  </si>
  <si>
    <t xml:space="preserve">      乡村道路建设</t>
  </si>
  <si>
    <t xml:space="preserve">      耕地建设与利用</t>
  </si>
  <si>
    <t xml:space="preserve">      水利工程建设</t>
  </si>
  <si>
    <t xml:space="preserve">      大中型水库移民后期扶持专项支出</t>
  </si>
  <si>
    <t xml:space="preserve">    巩固脱贫衔接乡村振兴</t>
  </si>
  <si>
    <t xml:space="preserve">      农村基础设施建设</t>
  </si>
  <si>
    <t xml:space="preserve">      其他巩固脱贫攻坚成果衔接乡村振兴支出</t>
  </si>
  <si>
    <t xml:space="preserve">      创业担保贷款贴息及奖补</t>
  </si>
  <si>
    <t xml:space="preserve">    目标价格补贴</t>
  </si>
  <si>
    <t xml:space="preserve">      其他目标价格补贴</t>
  </si>
  <si>
    <t xml:space="preserve">      公路建设</t>
  </si>
  <si>
    <t xml:space="preserve">      机场建设</t>
  </si>
  <si>
    <t xml:space="preserve">    邮政业支出</t>
  </si>
  <si>
    <t xml:space="preserve">      其他邮政业支出</t>
  </si>
  <si>
    <t xml:space="preserve">    制造业</t>
  </si>
  <si>
    <t xml:space="preserve">      其他制造业支出</t>
  </si>
  <si>
    <t xml:space="preserve">      中小企业发展专项</t>
  </si>
  <si>
    <t xml:space="preserve">    其他资源勘探工业信息等支出</t>
  </si>
  <si>
    <t xml:space="preserve">      其他资源勘探工业信息等支出</t>
  </si>
  <si>
    <t xml:space="preserve">      民贸民品贷款贴息</t>
  </si>
  <si>
    <t xml:space="preserve">    金融部门行政支出</t>
  </si>
  <si>
    <t xml:space="preserve">      金融部门其他行政支出</t>
  </si>
  <si>
    <t xml:space="preserve">      棚户区改造</t>
  </si>
  <si>
    <t xml:space="preserve">      保障性住房租金补贴</t>
  </si>
  <si>
    <t xml:space="preserve">      老旧小区改造</t>
  </si>
  <si>
    <t xml:space="preserve">      其他保障性安居工程支出</t>
  </si>
  <si>
    <t xml:space="preserve">      专项业务活动</t>
  </si>
  <si>
    <t xml:space="preserve">      粮食财务挂账利息补贴</t>
  </si>
  <si>
    <t xml:space="preserve">    重要商品储备</t>
  </si>
  <si>
    <t xml:space="preserve">      肉类储备</t>
  </si>
  <si>
    <t xml:space="preserve">    消防救援事务</t>
  </si>
  <si>
    <t xml:space="preserve">      消防应急救援</t>
  </si>
  <si>
    <t xml:space="preserve">      其他消防救援事务支出</t>
  </si>
  <si>
    <t xml:space="preserve">      地震监测</t>
  </si>
  <si>
    <t xml:space="preserve">    自然灾害防治</t>
  </si>
  <si>
    <t xml:space="preserve">      其他自然灾害防治支出</t>
  </si>
  <si>
    <t xml:space="preserve">      其他灾害防治及应急管理支出</t>
  </si>
  <si>
    <t>二十二、其他支出(类)</t>
  </si>
  <si>
    <t xml:space="preserve">    其他支出(款)</t>
  </si>
  <si>
    <t xml:space="preserve">      其他支出(项)</t>
  </si>
  <si>
    <t xml:space="preserve">      地方政府向外国政府借款付息支出</t>
  </si>
  <si>
    <t xml:space="preserve">      地方政府向国际组织借款付息支出</t>
  </si>
  <si>
    <t xml:space="preserve">      地方政府其他一般债务付息支出</t>
  </si>
  <si>
    <t>2024年松原市本级一般公共预算基本支出经济分类决算表</t>
  </si>
  <si>
    <t>科目名称</t>
  </si>
  <si>
    <t>机关工资福利支出</t>
  </si>
  <si>
    <t xml:space="preserve">  工资奖金津补贴</t>
  </si>
  <si>
    <t xml:space="preserve">  社会保障缴费</t>
  </si>
  <si>
    <t xml:space="preserve">  住房公积金</t>
  </si>
  <si>
    <t xml:space="preserve">  其他工资福利支出</t>
  </si>
  <si>
    <t>机关商品和服务支出</t>
  </si>
  <si>
    <t xml:space="preserve">  办公经费</t>
  </si>
  <si>
    <t xml:space="preserve">  会议费</t>
  </si>
  <si>
    <t xml:space="preserve">  培训费</t>
  </si>
  <si>
    <t xml:space="preserve">  专用材料购置费</t>
  </si>
  <si>
    <t xml:space="preserve">  委托业务费</t>
  </si>
  <si>
    <t xml:space="preserve">  公务接待费</t>
  </si>
  <si>
    <t xml:space="preserve">  因公出国(境)费用</t>
  </si>
  <si>
    <t xml:space="preserve">  公务用车运行维护费</t>
  </si>
  <si>
    <t xml:space="preserve">  维修(护)费</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</si>
  <si>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</si>
  <si>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</si>
  <si>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</si>
  <si>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</si>
  <si>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</si>
  <si>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</si>
  <si>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</si>
  <si>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</si>
  <si>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</si>
  <si>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</si>
  <si>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</si>
  <si>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</si>
  <si>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</si>
  <si>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</si>
  <si>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</si>
  <si>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</si>
  <si>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</si>
  <si>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</si>
  <si>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</si>
  <si>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</si>
  <si>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</si>
  <si>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</si>
  <si>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</si>
  <si>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</si>
  <si>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</si>
  <si>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</si>
  <si>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</si>
  <si>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</si>
  <si>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</si>
  <si>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</si>
  <si>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</si>
  <si>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</si>
  <si>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</si>
  <si>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对机关事业单位职业年金的补助</t>
  </si>
  <si>
    <t>债务利息及费用支出</t>
  </si>
  <si>
    <t xml:space="preserve">  国内债务付息</t>
  </si>
  <si>
    <t xml:space="preserve">  国外债务付息</t>
  </si>
  <si>
    <t xml:space="preserve">  国内债务发行费用</t>
  </si>
  <si>
    <t xml:space="preserve">  国外债务发行费用</t>
  </si>
  <si>
    <t>其他支出</t>
  </si>
  <si>
    <t xml:space="preserve">  赠与</t>
  </si>
  <si>
    <t xml:space="preserve">  国家赔偿费用支出</t>
  </si>
  <si>
    <t xml:space="preserve">  对民间非营利组织和群众性自治组织补贴</t>
  </si>
  <si>
    <t xml:space="preserve">  其他支出</t>
  </si>
  <si>
    <t>本 年 支 出 合 计</t>
  </si>
  <si>
    <t>2024年松原市本级一般公共预算税收返还和转移支付决算明细表</t>
  </si>
  <si>
    <t>一、返还性收入</t>
  </si>
  <si>
    <t xml:space="preserve">    所得税基数返还收入</t>
  </si>
  <si>
    <t xml:space="preserve">    成品油税费改革税收返还收入</t>
  </si>
  <si>
    <t xml:space="preserve">    增值税税收返还收入</t>
  </si>
  <si>
    <t xml:space="preserve">    消费税税收返还收入</t>
  </si>
  <si>
    <t xml:space="preserve">    增值税“五五分享”税收返还收入</t>
  </si>
  <si>
    <t xml:space="preserve">    其他返还性收入</t>
  </si>
  <si>
    <t>二、一般性转移支付收入</t>
  </si>
  <si>
    <t xml:space="preserve">    体制补助收入</t>
  </si>
  <si>
    <t xml:space="preserve">    均衡性转移支付补助收入</t>
  </si>
  <si>
    <t xml:space="preserve">    县级基本财力保障机制奖补资金收入</t>
  </si>
  <si>
    <t xml:space="preserve">    结算补助收入</t>
  </si>
  <si>
    <t xml:space="preserve">    资源枯竭型城市转移支付补助收入</t>
  </si>
  <si>
    <t xml:space="preserve">    企业事业单位划转补助收入</t>
  </si>
  <si>
    <t xml:space="preserve">    产粮(油)大县奖励资金收入</t>
  </si>
  <si>
    <t xml:space="preserve">    重点生态功能区转移支付收入</t>
  </si>
  <si>
    <t xml:space="preserve">    固定数额补助收入</t>
  </si>
  <si>
    <t xml:space="preserve">    革命老区转移支付收入</t>
  </si>
  <si>
    <t xml:space="preserve">    民族地区转移支付收入</t>
  </si>
  <si>
    <t xml:space="preserve">    边境地区转移支付收入</t>
  </si>
  <si>
    <t xml:space="preserve">    贫困地区转移支付收入</t>
  </si>
  <si>
    <t xml:space="preserve">    欠发达地区转移支付收入</t>
  </si>
  <si>
    <t xml:space="preserve">    巩固脱贫攻坚成果衔接乡村振兴转移支付收入</t>
  </si>
  <si>
    <t xml:space="preserve">    一般公共服务共同财政事权转移支付收入  </t>
  </si>
  <si>
    <t xml:space="preserve">    外交共同财政事权转移支付收入  </t>
  </si>
  <si>
    <t xml:space="preserve">    国防共同财政事权转移支付收入  </t>
  </si>
  <si>
    <t xml:space="preserve">    公共安全共同财政事权转移支付收入  </t>
  </si>
  <si>
    <t xml:space="preserve">    教育共同财政事权转移支付收入  </t>
  </si>
  <si>
    <t xml:space="preserve">    科学技术共同财政事权转移支付收入  </t>
  </si>
  <si>
    <t xml:space="preserve">    文化旅游体育与传媒共同财政事权转移支付收入  </t>
  </si>
  <si>
    <t xml:space="preserve">    社会保障和就业共同财政事权转移支付收入  </t>
  </si>
  <si>
    <t xml:space="preserve">    医疗卫生共同财政事权转移支付收入  </t>
  </si>
  <si>
    <t xml:space="preserve">    节能环保共同财政事权转移支付收入  </t>
  </si>
  <si>
    <t xml:space="preserve">    城乡社区共同财政事权转移支付收入  </t>
  </si>
  <si>
    <t xml:space="preserve">    农林水共同财政事权转移支付收入  </t>
  </si>
  <si>
    <t xml:space="preserve">    交通运输共同财政事权转移支付收入  </t>
  </si>
  <si>
    <t xml:space="preserve">    资源勘探工业信息等共同财政事权转移支付收入  </t>
  </si>
  <si>
    <t xml:space="preserve">    商业服务业等共同财政事权转移支付收入  </t>
  </si>
  <si>
    <t xml:space="preserve">    金融共同财政事权转移支付收入  </t>
  </si>
  <si>
    <t xml:space="preserve">    自然资源海洋气象等共同财政事权转移支付收入  </t>
  </si>
  <si>
    <t xml:space="preserve">    住房保障共同财政事权转移支付收入  </t>
  </si>
  <si>
    <t xml:space="preserve">    粮油物资储备共同财政事权转移支付收入  </t>
  </si>
  <si>
    <t xml:space="preserve">    灾害防治及应急管理共同财政事权转移支付收入  </t>
  </si>
  <si>
    <t xml:space="preserve">    其他共同财政事权转移支付收入  </t>
  </si>
  <si>
    <t xml:space="preserve">    增值税留抵退税转移支付收入</t>
  </si>
  <si>
    <t xml:space="preserve">    其他退税减税降费转移支付收入</t>
  </si>
  <si>
    <t xml:space="preserve">    补充县区财力转移支付收入</t>
  </si>
  <si>
    <t xml:space="preserve">    其他一般性转移支付收入</t>
  </si>
  <si>
    <t>三、专项转移支付收入</t>
  </si>
  <si>
    <t>　　一般公共服务</t>
  </si>
  <si>
    <t>　　外交</t>
  </si>
  <si>
    <t>　　国防</t>
  </si>
  <si>
    <t>　　公共安全</t>
  </si>
  <si>
    <t>　　教育</t>
  </si>
  <si>
    <t>　　科学技术</t>
  </si>
  <si>
    <t xml:space="preserve">    文化旅游体育与传媒</t>
  </si>
  <si>
    <t>　　社会保障和就业</t>
  </si>
  <si>
    <t xml:space="preserve">    卫生健康</t>
  </si>
  <si>
    <t>　　节能环保</t>
  </si>
  <si>
    <t>　　城乡社区</t>
  </si>
  <si>
    <t>　　农林水</t>
  </si>
  <si>
    <t>　　交通运输</t>
  </si>
  <si>
    <t>　　资源勘探工业信息等</t>
  </si>
  <si>
    <t>　　商业服务业等</t>
  </si>
  <si>
    <t>　　金融</t>
  </si>
  <si>
    <t xml:space="preserve">    自然资源海洋气象等</t>
  </si>
  <si>
    <t>　　住房保障</t>
  </si>
  <si>
    <t>　　粮油物资储备</t>
  </si>
  <si>
    <t xml:space="preserve">    灾害防治及应急管理</t>
  </si>
  <si>
    <t>四、债务(转贷)收入</t>
  </si>
  <si>
    <t xml:space="preserve">    地方政府一般债券(转贷)收入</t>
  </si>
  <si>
    <t xml:space="preserve">    地方政府向外国政府借款(转贷)收入</t>
  </si>
  <si>
    <t xml:space="preserve">    地方政府向国际组织借款(转贷)收入</t>
  </si>
  <si>
    <t xml:space="preserve">    地方政府其他一般债务(转贷)收入</t>
  </si>
  <si>
    <t>五、调入资金</t>
  </si>
  <si>
    <t xml:space="preserve">    从政府性基金预算调入 </t>
  </si>
  <si>
    <t xml:space="preserve">    从国有资本经营预算调入</t>
  </si>
  <si>
    <t xml:space="preserve">    从其他资金调入</t>
  </si>
  <si>
    <t>六、上年结余收入</t>
  </si>
  <si>
    <t>　  体制上解支出</t>
  </si>
  <si>
    <t>　  专项上解支出</t>
  </si>
  <si>
    <t>七、区域间转移性收入</t>
  </si>
  <si>
    <t>八、动用预算稳定调节基金</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</si>
  <si>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</si>
  <si>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</si>
  <si>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</si>
  <si>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</si>
  <si>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2022年松原市本级一般公共预算对下级的转移支付分项目决算表</t>
  </si>
  <si>
    <t>序号</t>
  </si>
  <si>
    <t>项目名称</t>
  </si>
  <si>
    <t>金额</t>
  </si>
  <si>
    <t>一般公共预算转移性支出</t>
  </si>
  <si>
    <t>一</t>
  </si>
  <si>
    <t>返还性支出</t>
  </si>
  <si>
    <t>所得税基数返还支出</t>
  </si>
  <si>
    <t>成品油税费改革税收返还支出</t>
  </si>
  <si>
    <t>增值税税收返还支出</t>
  </si>
  <si>
    <t>消费税税收返还支出</t>
  </si>
  <si>
    <t>增值税“五五分享”税收返还支出</t>
  </si>
  <si>
    <t>二</t>
  </si>
  <si>
    <t>一般性转移支付</t>
  </si>
  <si>
    <t>均衡性转移支付支出</t>
  </si>
  <si>
    <t>县级基本财力保障机制奖补资金支出</t>
  </si>
  <si>
    <t>结算补助支出</t>
  </si>
  <si>
    <t>产粮（油）大县奖励资金支出</t>
  </si>
  <si>
    <t>固定数额补助支出</t>
  </si>
  <si>
    <t>贫困地区转移支付支出</t>
  </si>
  <si>
    <t>一般公共服务共同财政事权转移支付支出</t>
  </si>
  <si>
    <t>公共安全共同财政事权转移支付支出</t>
  </si>
  <si>
    <t>教育共同财政事权转移支付支出</t>
  </si>
  <si>
    <t>科学技术共同财政事权转移支付支出</t>
  </si>
  <si>
    <t>文化旅游体育与传媒共同财政事权转移支付支出</t>
  </si>
  <si>
    <t>社会保障和就业共同财政事权转移支付支出</t>
  </si>
  <si>
    <t>医疗卫生共同财政事权转移支付支出</t>
  </si>
  <si>
    <t>节能环保共同财政事权转移支付支出</t>
  </si>
  <si>
    <t>农林水共同财政事权转移支付支出</t>
  </si>
  <si>
    <t>交通运输共同财政事权转移支付支出</t>
  </si>
  <si>
    <t>住房保障共同财政事权转移支付支出</t>
  </si>
  <si>
    <t>灾害防治及应急管理共同财政事权转移支付支出</t>
  </si>
  <si>
    <t>其他一般性转移支付支出</t>
  </si>
  <si>
    <t>三</t>
  </si>
  <si>
    <t>专项转移支付</t>
  </si>
  <si>
    <t>一般公共服务</t>
  </si>
  <si>
    <t>提前下达2021年吉林省市场监督管理专项资金</t>
  </si>
  <si>
    <t>关于提前下达2021年吉林省宗教活动场所维修补助资金指标的通知</t>
  </si>
  <si>
    <t>提前下达中央2021年食品药品监管补助资金</t>
  </si>
  <si>
    <t>关于下达2021年吉林省市场监督管理专项资金指标的通知</t>
  </si>
  <si>
    <t>关于下达2021年第一批省预算内基本建设资金（重大项目前期工作经费）预算的通知</t>
  </si>
  <si>
    <t>关于下达2021年第三批省预算内基本建设资金（重大项目前期工作经费）预算的通知</t>
  </si>
  <si>
    <t>2021年省级副食品价格调节资金</t>
  </si>
  <si>
    <t>关于下达2021年第四批省预算内基本建设资金（重大项目前期工作经费）预算的通知</t>
  </si>
  <si>
    <t>国防</t>
  </si>
  <si>
    <t>涉密</t>
  </si>
  <si>
    <t>公共安全</t>
  </si>
  <si>
    <t>关于下达公检法司等政法基础设施建设省级配套资金预算的通知</t>
  </si>
  <si>
    <t>教育</t>
  </si>
  <si>
    <t>关于下达2021年第三批省预算内基本建设资金预算的通知</t>
  </si>
  <si>
    <t>科学技术</t>
  </si>
  <si>
    <t>关于下达2021年度科技创新专项资金（第二批）的通知</t>
  </si>
  <si>
    <t>调整省科技计划“燃煤燃稻壳并附产保温覆盖剂的新型锅炉”项目资金</t>
  </si>
  <si>
    <t>文化旅游体育与传媒</t>
  </si>
  <si>
    <t>关于下达2021年省级旅游发展专项资金的通知</t>
  </si>
  <si>
    <t>社会保障和就业</t>
  </si>
  <si>
    <t>关于下达2021年中央基建投资（社会服务设施兜底线工程）预算的通知</t>
  </si>
  <si>
    <t>关于下达省级创业促就业专项资金预算指标（第二批）的通知</t>
  </si>
  <si>
    <t>关于下达省级创业促就业专项资金预算指标（第四批）的通知</t>
  </si>
  <si>
    <t>关于下达省级人才开发资金预算指标（第三批）的通知</t>
  </si>
  <si>
    <t>关于下达省级创业促就业专项补助资金（第一批）的通知</t>
  </si>
  <si>
    <t>卫生健康</t>
  </si>
  <si>
    <t>提前下达2021年医疗服务与保障能力提升补助资金预算指标</t>
  </si>
  <si>
    <t>提前下达2021年重大传染病防控经费</t>
  </si>
  <si>
    <t>2021年重大传染病防控经费预算</t>
  </si>
  <si>
    <t>节能环保</t>
  </si>
  <si>
    <t>提前下达2021年城市管网及污水处理（中西部污水处理提质增效）</t>
  </si>
  <si>
    <t>关于预下达2020年度禁烧区废弃秸秆无害化处置补贴和禁烧激励资金的通知</t>
  </si>
  <si>
    <t>2021年第二批中央大气污染防治资金</t>
  </si>
  <si>
    <t>城乡社区</t>
  </si>
  <si>
    <t>关于下达2021年中央基建投资（第二批 排水设施建设）预算的通知</t>
  </si>
  <si>
    <t>农林水</t>
  </si>
  <si>
    <t>关于下达2021年藏粮于地藏粮于技专项（高标准农田和东北黑土地保护建设项目）中央基建投资预算的通知</t>
  </si>
  <si>
    <t>关于下达2021年中央基建投资（国家水网骨干工程专项第一批）预算的通知</t>
  </si>
  <si>
    <t>关于下达2021年中央基建投资（藏粮于地藏粮于技专项——林业草原有害生物防治能力建设项目）预算的通知</t>
  </si>
  <si>
    <t>关于下达省级供水水源保障工程建设资金的通知</t>
  </si>
  <si>
    <t>关于下达2021年中央基建投资（草原防火和林业执法监管能力提升项目）预算的通知</t>
  </si>
  <si>
    <t>关于下达农村供水保障项目建设省级补助资金的通知</t>
  </si>
  <si>
    <t>提前下达2021年农村综合改革转移支付预算的通知</t>
  </si>
  <si>
    <t>关于预下达2021年吉林省乡村振兴专项资金（农村发展部分）的通知</t>
  </si>
  <si>
    <t>关于下达2021年农村厕所革命整村推进财政奖补资金的通知</t>
  </si>
  <si>
    <t>提前下达2021年普惠金融发展专项资金预算</t>
  </si>
  <si>
    <t>关于拨付2020年度吉林省普惠金融发展专项资金的通知</t>
  </si>
  <si>
    <t>关于拨付2021年度第一批吉林省普惠金融发展专项资金的通知</t>
  </si>
  <si>
    <t>拨付2021年度第二批吉林省省级普惠金融发展专项资金</t>
  </si>
  <si>
    <t>交通运输</t>
  </si>
  <si>
    <t>资源勘探工业信息等</t>
  </si>
  <si>
    <t>下达2021年工业和信息化高质量发展专项（春节期间连续生产奖补）</t>
  </si>
  <si>
    <t>省级中小企业和民营经济发展专项资金</t>
  </si>
  <si>
    <t>关于拨付工业和信息化高质量发展专项资金的通知</t>
  </si>
  <si>
    <t>融资担保机构降费奖补</t>
  </si>
  <si>
    <t>商业服务业等</t>
  </si>
  <si>
    <t>提前下达2021年省级外经贸发展专项资金，按申报规模的70%，即5600万元下达。</t>
  </si>
  <si>
    <t>提前下达2021年中央外经贸发展资金</t>
  </si>
  <si>
    <t>清算2020年度消费券促销活动少级奖补资金</t>
  </si>
  <si>
    <t>关于拨付消费券促销活动省级奖补资金的通知</t>
  </si>
  <si>
    <t>关于下达2021年省服务业发展专项资金的通知</t>
  </si>
  <si>
    <t>关于下达2021年服务业发展专项资金（省供销社管理部分）的通知</t>
  </si>
  <si>
    <t>拨付2021年服务业发展专项资金（省发改委管理部分）</t>
  </si>
  <si>
    <t>首届吉林“98消费节”省级补助资金</t>
  </si>
  <si>
    <t>2021年中央外经贸发展专项资金</t>
  </si>
  <si>
    <t>住房保障</t>
  </si>
  <si>
    <t>关于下达2021年中央基建投资（保障性安居工程第一批）预算的通知</t>
  </si>
  <si>
    <t>中央基建（保障性安居工程第二批）</t>
  </si>
  <si>
    <t>关于下达2021年中央基建投资（保障性安居工程第三批）预算的通知</t>
  </si>
  <si>
    <t>灾害防治及应急管理</t>
  </si>
  <si>
    <t>2021年中央自然灾害防治体系建设补助资金预算（全国自然灾害综合风险普查经费）</t>
  </si>
  <si>
    <t>关于下达2021年中央基建投资（重点地区转型发展专项——资源型地区转型发展方向）预算的通知</t>
  </si>
  <si>
    <t>附表8-9</t>
  </si>
  <si>
    <t>**年**级地方政府一般债务余额决算表</t>
  </si>
  <si>
    <t>项目</t>
  </si>
  <si>
    <t>上年末地方政府一般债务余额</t>
  </si>
  <si>
    <t>本年地方政府一般债务限额</t>
  </si>
  <si>
    <t>本年地方政府一般债务收入</t>
  </si>
  <si>
    <t>其中：中央转贷地方的国际金融组织和外国政府贷款</t>
  </si>
  <si>
    <t xml:space="preserve">      地方政府一般债券发行额</t>
  </si>
  <si>
    <t>本年地方政府一般债务还本</t>
  </si>
  <si>
    <t>其他方式化解的债务本金</t>
  </si>
  <si>
    <t>年末地方政府一般债务余额</t>
  </si>
  <si>
    <t>巩固脱贫攻坚成果衔接乡村振兴转移支付支出</t>
  </si>
  <si>
    <t>国防共同财政事权转移支付支出</t>
  </si>
  <si>
    <t>下达2024年第一批省预算内基本建设资金（重大项目前期工作经费）预算</t>
  </si>
  <si>
    <t>关于提前下达2024年吉林省少数民族发展补助资金指标的通知</t>
  </si>
  <si>
    <t>关于下达2024年吉林省少数民族 发展补助资金指标通知</t>
  </si>
  <si>
    <t>2024年中小学教育民生实事补助资金</t>
  </si>
  <si>
    <t>关于提前下达2024年省级旅游产业发展专项资金的通知</t>
  </si>
  <si>
    <t>关于提前下达2024年省级文化发展专项资金的通知</t>
  </si>
  <si>
    <t>关于下达2024年省养老服务补助资金的通知</t>
  </si>
  <si>
    <t>关于下达省级创业促就业专项资金预算指标的通知</t>
  </si>
  <si>
    <t>关于下达省人才开发专项资金预算指标（第一批）通知</t>
  </si>
  <si>
    <t>关于下达省人才开发专项资金预算指标（第二批）通知</t>
  </si>
  <si>
    <t>下达2024年重大公共卫生服务补助资金</t>
  </si>
  <si>
    <t>提前下达2024年重大传染病防控经费</t>
  </si>
  <si>
    <t>扣缴违规焚烧秸秆火点资金</t>
  </si>
  <si>
    <t>废弃秸秆无害化处置补助和禁烧激励</t>
  </si>
  <si>
    <t>中央大气污染防治资金第二批</t>
  </si>
  <si>
    <t>关于下达2024年中央基建投资（生态保护修复专项第五批）预算的通知</t>
  </si>
  <si>
    <t>下达中央生态环境专项资金（调整使用收回资金）</t>
  </si>
  <si>
    <t>提前下达2024年城市管网及污水处理补助资金预算</t>
  </si>
  <si>
    <t>关于下达增发2023年GZ城市排水防涝能力提升补助资金预算的通知</t>
  </si>
  <si>
    <t>关于下达2024年中央基建投资（城市地下管网及设施专项）预算的通知</t>
  </si>
  <si>
    <t>下达2024第一批省预算内基本建设资金预算</t>
  </si>
  <si>
    <t>2024年第二批省预算内基本建设资金（重大项目前期工作经费）</t>
  </si>
  <si>
    <t>关于提前下达2024年农村综合改革转移支付预算的通知</t>
  </si>
  <si>
    <t>下达2024年农村综合改革转移支付预算</t>
  </si>
  <si>
    <t>关于下达2024年农村“厕所革命”整村推进奖补资金的通知</t>
  </si>
  <si>
    <t>关于下达2024年中央基建投资（以工代赈示范工程专项）预算的通知</t>
  </si>
  <si>
    <t>24年中央普惠金融发展专项资金</t>
  </si>
  <si>
    <t>24年省级普惠金融发展专项资金</t>
  </si>
  <si>
    <t>提前下达中央财政2024年普惠金融发展专项资金预算</t>
  </si>
  <si>
    <t>拨付2024年省级中小企业发展专项资金（2023年及以前年度“专精特新”中小企业奖补）</t>
  </si>
  <si>
    <t>拨付2024年省级中小企业发展专项资金（第二批）</t>
  </si>
  <si>
    <t>关于下达2024年超长期特别国债和省级配套资金（消费品以旧能力换新能力建设）支出预算的通知</t>
  </si>
  <si>
    <t>关于下达2024年超长期特别国债和省级配套资金（消费品以旧能力换新能力建设第二批）支出预算的通知</t>
  </si>
  <si>
    <t>关于调整2024年超长期特别国债和省级配套资金（消费品以旧换新能力建设）支出预算的通知</t>
  </si>
  <si>
    <t>提前下达2024年工业和信息化高质量发展专项资金（“智改数转”奖补）</t>
  </si>
  <si>
    <t>提前下达2024年省级服务业发展专项资金（省发展改革委管理部分）</t>
  </si>
  <si>
    <t>提前下达2024年省级服务业发展专项资金（省商务厅管理部分）</t>
  </si>
  <si>
    <t>消费券促销活动省级奖补资金</t>
  </si>
  <si>
    <t>清算2023年度消费券促销活动省级奖补资金</t>
  </si>
  <si>
    <t>拨付省级消费券奖补资金支持家电以旧换新</t>
  </si>
  <si>
    <t>清算2024年度消费券促销活动省级奖补资金</t>
  </si>
  <si>
    <t>提前下达2024年中央外经贸发展资金</t>
  </si>
  <si>
    <t>清算2024年度家电以旧换新省级补助资金</t>
  </si>
  <si>
    <t>关于调整2021年中央基建投资（老旧小区改造配套基础设施建设项目）预算的通知</t>
  </si>
  <si>
    <t>粮油物资储备</t>
  </si>
  <si>
    <t>关于下达2024年地方政府应急热媒储运省级补助资金预算的通知</t>
  </si>
  <si>
    <t>下达增发2023年国债自然灾害应急能力提升工程补助资金（消防救援领域）</t>
  </si>
  <si>
    <t>下达2024年省级安全生产和应急管理专项资金（第一批）</t>
  </si>
  <si>
    <t>2024年吉林省劳动模范奖金和表彰大会相关经费</t>
  </si>
  <si>
    <t>2021年松原市本级一般公共预算对下级的转移支付分区决算表</t>
  </si>
  <si>
    <t>市直</t>
  </si>
  <si>
    <t>宁江</t>
  </si>
  <si>
    <t>经开</t>
  </si>
  <si>
    <t>高新</t>
  </si>
  <si>
    <t>哈达</t>
  </si>
  <si>
    <t>石化</t>
  </si>
  <si>
    <t>备注</t>
  </si>
  <si>
    <t>包含本级财力及以前年度转移支付拨付资金</t>
  </si>
  <si>
    <t>农高新</t>
  </si>
  <si>
    <t>2024年松原市地方政府一般债务余额决算表</t>
  </si>
  <si>
    <t xml:space="preserve">                                                         单位：万元</t>
  </si>
  <si>
    <t>预算数</t>
  </si>
  <si>
    <t>本年地方政府一般债务(转贷)收入</t>
  </si>
  <si>
    <t>本年地方政府一般债务还本支出</t>
  </si>
  <si>
    <t>松原市本级2024年地方政府一般债务余额情况表</t>
  </si>
  <si>
    <t xml:space="preserve"> 单位：亿元</t>
  </si>
  <si>
    <t>项     目</t>
  </si>
  <si>
    <t>一、2023年末地方政府一般债务余额实际数</t>
  </si>
  <si>
    <t>二、2024年地方政府一般债务余额限额</t>
  </si>
  <si>
    <t>三、2024年地方政府一般债务发行额</t>
  </si>
  <si>
    <t xml:space="preserve">      中央转贷地方的国际金融组织和外国政府贷款</t>
  </si>
  <si>
    <t xml:space="preserve">      2024年地方政府一般债券发行额</t>
  </si>
  <si>
    <t>四、2024年地方政府一般债务还本额</t>
  </si>
  <si>
    <t>五、2024年末地方政府一般债务余额预计执行数</t>
  </si>
  <si>
    <t>六、2025年地方财政赤字</t>
  </si>
  <si>
    <t xml:space="preserve"> </t>
  </si>
  <si>
    <t>七、2025年地方政府一般债务余额限额</t>
  </si>
  <si>
    <t>2024年松原市政府性基金收入决算表</t>
  </si>
  <si>
    <t>一、国有土地收益基金收入</t>
  </si>
  <si>
    <t>二、农业土地开发资金收入</t>
  </si>
  <si>
    <t>三、国有土地使用权出让收入</t>
  </si>
  <si>
    <t>四、城市基础设施配套费收入</t>
  </si>
  <si>
    <t>五、污水处理费收入</t>
  </si>
  <si>
    <t>六、彩票发行机构和彩票销售机构的业务费用</t>
  </si>
  <si>
    <t>七、其他政府性基金收入</t>
  </si>
  <si>
    <t>八、专项债券对应项目专项收入</t>
  </si>
  <si>
    <t>债券转贷收入</t>
  </si>
  <si>
    <t>上年结余</t>
  </si>
  <si>
    <t>省级补助收入</t>
  </si>
  <si>
    <t>2024年松原市政府性基金支出决算表</t>
  </si>
  <si>
    <t xml:space="preserve">  一、文化旅游体育与传媒支出</t>
  </si>
  <si>
    <t xml:space="preserve">    国家电影事业发展专项资金安排的支出</t>
  </si>
  <si>
    <t xml:space="preserve">      资助国产影片放映</t>
  </si>
  <si>
    <t>二、社会保障和就业支出</t>
  </si>
  <si>
    <t xml:space="preserve">    大中型水库移民后期扶持基金支出</t>
  </si>
  <si>
    <t xml:space="preserve">      移民补助</t>
  </si>
  <si>
    <t xml:space="preserve">      基础设施建设和经济发展</t>
  </si>
  <si>
    <t>三、节能环保支出</t>
  </si>
  <si>
    <t xml:space="preserve">    超长期特别国债安排的支出</t>
  </si>
  <si>
    <t xml:space="preserve">      应对气候变化</t>
  </si>
  <si>
    <t>四、城乡社区支出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</si>
  <si>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</si>
  <si>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</si>
  <si>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</si>
  <si>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</si>
  <si>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</si>
  <si>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</si>
  <si>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</si>
  <si>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农业农村生态环境支出</t>
  </si>
  <si>
    <t xml:space="preserve">      其他国有土地使用权出让收入安排的支出</t>
  </si>
  <si>
    <t xml:space="preserve">    城市基础设施配套费安排的支出</t>
  </si>
  <si>
    <t xml:space="preserve">      其他城市基础设施配套费安排的支出</t>
  </si>
  <si>
    <t xml:space="preserve">    污水处理费安排的支出</t>
  </si>
  <si>
    <t xml:space="preserve">      其他污水处理费安排的支出</t>
  </si>
  <si>
    <t xml:space="preserve">    棚户区改造专项债券收入安排的支出</t>
  </si>
  <si>
    <t xml:space="preserve">      其他棚户区改造专项债券收入安排的支出</t>
  </si>
  <si>
    <t xml:space="preserve">    国有土地使用权出让收入对应专项债务收入安排的支出</t>
  </si>
  <si>
    <t>五、农林水支出</t>
  </si>
  <si>
    <t xml:space="preserve">    大中型水库库区基金安排的支出</t>
  </si>
  <si>
    <t xml:space="preserve">      其他大中型水库库区基金支出</t>
  </si>
  <si>
    <t>六、交通运输支出</t>
  </si>
  <si>
    <t xml:space="preserve">    民航发展基金支出</t>
  </si>
  <si>
    <t xml:space="preserve">      航线和机场补贴</t>
  </si>
  <si>
    <t>七、资源勘探工业信息等支出</t>
  </si>
  <si>
    <t xml:space="preserve">      制造业</t>
  </si>
  <si>
    <t>八、其他支出</t>
  </si>
  <si>
    <t xml:space="preserve">    其他政府性基金及对应专项债务收入安排的支出</t>
  </si>
  <si>
    <t xml:space="preserve">      其他地方自行试点项目收益专项债券收入安排的支出</t>
  </si>
  <si>
    <t xml:space="preserve">    彩票发行销售机构业务费安排的支出</t>
  </si>
  <si>
    <t xml:space="preserve">      福利彩票销售机构的业务费支出</t>
  </si>
  <si>
    <t xml:space="preserve">      体育彩票销售机构的业务费支出</t>
  </si>
  <si>
    <t xml:space="preserve">      彩票市场调控资金支出</t>
  </si>
  <si>
    <t xml:space="preserve">    彩票公益金安排的支出</t>
  </si>
  <si>
    <t xml:space="preserve">      用于社会福利的彩票公益金支出</t>
  </si>
  <si>
    <t xml:space="preserve">      用于体育事业的彩票公益金支出</t>
  </si>
  <si>
    <t xml:space="preserve">      用于教育事业的彩票公益金支出</t>
  </si>
  <si>
    <t xml:space="preserve">      用于残疾人事业的彩票公益金支出</t>
  </si>
  <si>
    <t xml:space="preserve">      用于红十字事业的彩票公益金支出</t>
  </si>
  <si>
    <t xml:space="preserve">      用于城乡医疗救助的彩票公益金支出</t>
  </si>
  <si>
    <t xml:space="preserve">      用于其他社会公益事业的彩票公益金支出</t>
  </si>
  <si>
    <t>九、债务付息支出</t>
  </si>
  <si>
    <t xml:space="preserve">    地方政府专项债务付息支出</t>
  </si>
  <si>
    <t xml:space="preserve">      国有土地使用权出让金债务付息支出</t>
  </si>
  <si>
    <t xml:space="preserve">      土地储备专项债券付息支出</t>
  </si>
  <si>
    <t xml:space="preserve">      棚户区改造专项债券付息支出</t>
  </si>
  <si>
    <t xml:space="preserve">      其他地方自行试点项目收益专项债券付息支出</t>
  </si>
  <si>
    <t>十、债务发行费用支出</t>
  </si>
  <si>
    <t xml:space="preserve">    地方政府专项债务发行费用支出</t>
  </si>
  <si>
    <t xml:space="preserve">      其他地方自行试点项目收益专项债券发行费用支出</t>
  </si>
  <si>
    <t>上解省支出</t>
  </si>
  <si>
    <t>年终结余</t>
  </si>
  <si>
    <t>2024年松原市本级政府性基金收入决算表</t>
  </si>
  <si>
    <t>一、农网还贷资金收入</t>
  </si>
  <si>
    <t>二、海南省高等级公路车辆通行附加费收入</t>
  </si>
  <si>
    <t>三、港口建设费收入</t>
  </si>
  <si>
    <t>四、国家电影事业发展专项资金收入</t>
  </si>
  <si>
    <t>五、国有土地收益基金收入</t>
  </si>
  <si>
    <t>六、农业土地开发资金收入</t>
  </si>
  <si>
    <t>七、国有土地使用权出让收入</t>
  </si>
  <si>
    <t>八、地方大中型水库库区基金收入</t>
  </si>
  <si>
    <t>九、彩票公益金收入</t>
  </si>
  <si>
    <t>十、城市基础设施配套费收入</t>
  </si>
  <si>
    <t>十一、小型水库移民扶助基金收入</t>
  </si>
  <si>
    <t>十二、国家重大水利工程建设基金收入</t>
  </si>
  <si>
    <t>十三、车辆通行费</t>
  </si>
  <si>
    <t>十四、污水处理费收入</t>
  </si>
  <si>
    <t>十五、彩票发行机构和彩票销售机构的业务费用</t>
  </si>
  <si>
    <t>十七、其他政府性基金收入</t>
  </si>
  <si>
    <t>十八、专项债券对应项目专项收入</t>
  </si>
  <si>
    <t>地方政府专项债务收入</t>
  </si>
  <si>
    <t xml:space="preserve">  政府性基金补助收入</t>
  </si>
  <si>
    <t xml:space="preserve">    政府性基金转移支付收入</t>
  </si>
  <si>
    <t xml:space="preserve">  政府性基金上解收入</t>
  </si>
  <si>
    <t xml:space="preserve">  债务转贷收入</t>
  </si>
  <si>
    <t xml:space="preserve">  上年结转收入</t>
  </si>
  <si>
    <t>2024年松原市本级政府性基金支出决算表</t>
  </si>
  <si>
    <t>一、文化旅游体育与传媒支出</t>
  </si>
  <si>
    <t xml:space="preserve">    大中型水库库区基金支出</t>
  </si>
  <si>
    <t>七、资源勘探信息等支出</t>
  </si>
  <si>
    <t xml:space="preserve">   其他政府性基金及对应专项债务收入安排的支出</t>
  </si>
  <si>
    <t xml:space="preserve">   彩票发行销售机构业务费安排的支出</t>
  </si>
  <si>
    <t xml:space="preserve">   彩票公益金安排的支出</t>
  </si>
  <si>
    <t xml:space="preserve">    本级支出合计</t>
  </si>
  <si>
    <t>地方政府专项债务还本支出</t>
  </si>
  <si>
    <t xml:space="preserve">  政府性基金补助支出</t>
  </si>
  <si>
    <t xml:space="preserve">  政府性基金上解支出</t>
  </si>
  <si>
    <t xml:space="preserve">  债务还本支出</t>
  </si>
  <si>
    <t xml:space="preserve">    支出总计</t>
  </si>
  <si>
    <t>2024年松原市本级政府性基金收入功能分类决算表</t>
  </si>
  <si>
    <t>政府性基金收入</t>
  </si>
  <si>
    <t xml:space="preserve">  农网还贷资金收入</t>
  </si>
  <si>
    <t xml:space="preserve">    地方农网还贷资金收入</t>
  </si>
  <si>
    <t xml:space="preserve">  海南省高等级公路车辆通行附加费收入</t>
  </si>
  <si>
    <t xml:space="preserve">  港口建设费收入</t>
  </si>
  <si>
    <t xml:space="preserve">  旅游发展基金收入</t>
  </si>
  <si>
    <t xml:space="preserve">  国家电影事业发展专项资金收入</t>
  </si>
  <si>
    <t xml:space="preserve">  国有土地收益基金收入</t>
  </si>
  <si>
    <t xml:space="preserve">  农业土地开发资金收入</t>
  </si>
  <si>
    <t xml:space="preserve">  国有土地使用权出让收入</t>
  </si>
  <si>
    <t xml:space="preserve">    土地出让价款收入</t>
  </si>
  <si>
    <t xml:space="preserve">    补缴的土地价款</t>
  </si>
  <si>
    <t xml:space="preserve">    划拨土地收入</t>
  </si>
  <si>
    <t xml:space="preserve">    缴纳新增建设用地土地有偿使用费</t>
  </si>
  <si>
    <t xml:space="preserve">    其他土地出让收入</t>
  </si>
  <si>
    <t xml:space="preserve">  大中型水库库区基金收入</t>
  </si>
  <si>
    <t xml:space="preserve">    地方大中型水库库区基金收入</t>
  </si>
  <si>
    <t xml:space="preserve">  彩票公益金收入</t>
  </si>
  <si>
    <t xml:space="preserve">    福利彩票公益金收入</t>
  </si>
  <si>
    <t xml:space="preserve">    体育彩票公益金收入</t>
  </si>
  <si>
    <t xml:space="preserve">  城市基础设施配套费收入</t>
  </si>
  <si>
    <t xml:space="preserve">  小型水库移民扶助基金收入</t>
  </si>
  <si>
    <t xml:space="preserve">  国家重大水利工程建设基金收入</t>
  </si>
  <si>
    <t xml:space="preserve">    地方重大水利工程建设资金</t>
  </si>
  <si>
    <t xml:space="preserve">  车辆通行费</t>
  </si>
  <si>
    <t xml:space="preserve">  污水处理费收入</t>
  </si>
  <si>
    <t xml:space="preserve">  彩票发行机构和彩票销售机构的业务费用</t>
  </si>
  <si>
    <t xml:space="preserve">    福利彩票销售机构的业务费用</t>
  </si>
  <si>
    <t xml:space="preserve">    体育彩票销售机构的业务费用</t>
  </si>
  <si>
    <t xml:space="preserve">    彩票兑奖周转金</t>
  </si>
  <si>
    <t xml:space="preserve">    彩票发行销售风险基金</t>
  </si>
  <si>
    <t xml:space="preserve">    彩票市场调控资金收入</t>
  </si>
  <si>
    <t xml:space="preserve">  其他政府性基金收入</t>
  </si>
  <si>
    <t>专项债务对应项目专项收入</t>
  </si>
  <si>
    <t xml:space="preserve">  海南省高等级公路车辆通行附加费专项债务对应项目专项收入  </t>
  </si>
  <si>
    <t xml:space="preserve">  港口建设费专项债务对应项目专项收入  </t>
  </si>
  <si>
    <t xml:space="preserve">  国家电影事业发展专项资金专项债务对应项目专项收入  </t>
  </si>
  <si>
    <t xml:space="preserve">  国有土地使用权出让金专项债务对应项目专项收入  </t>
  </si>
  <si>
    <t xml:space="preserve">    土地储备专项债券对应项目专项收入      </t>
  </si>
  <si>
    <t xml:space="preserve">    棚户区改造专项债券对应项目专项收入  </t>
  </si>
  <si>
    <t xml:space="preserve">    其他国有土地使用权出让金专项债务对应项目专项收入  </t>
  </si>
  <si>
    <t xml:space="preserve">  农业土地开发资金专项债务对应项目专项收入  </t>
  </si>
  <si>
    <t xml:space="preserve">  大中型水库库区基金专项债务对应项目专项收入  </t>
  </si>
  <si>
    <t xml:space="preserve">  城市基础设施配套费专项债务对应项目专项收入  </t>
  </si>
  <si>
    <t xml:space="preserve">  小型水库移民扶助基金专项债务对应项目专项收入  </t>
  </si>
  <si>
    <t xml:space="preserve">  国家重大水利工程建设基金专项债务对应项目专项收入  </t>
  </si>
  <si>
    <t xml:space="preserve">  车辆通行费专项债务对应项目专项收入  </t>
  </si>
  <si>
    <t xml:space="preserve">    政府收费公路专项债券对应项目专项收入  </t>
  </si>
  <si>
    <t xml:space="preserve">    其他车辆通行费专项债务对应项目专项收入  </t>
  </si>
  <si>
    <t xml:space="preserve">  污水处理费专项债务对应项目专项收入  </t>
  </si>
  <si>
    <t xml:space="preserve">  其他政府性基金专项债务对应项目专项收入  </t>
  </si>
  <si>
    <t xml:space="preserve">    其他地方自行试点项目收益专项债券对应项目专项收入  </t>
  </si>
  <si>
    <t xml:space="preserve">    其他政府性基金专项债务对应项目专项收入  </t>
  </si>
  <si>
    <t>本 年 收 入 合 计</t>
  </si>
  <si>
    <t>2024年松原市本级政府性基金支出功能分类决算表</t>
  </si>
  <si>
    <t>科学技术支出</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</si>
  <si>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</si>
  <si>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</si>
  <si>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</si>
  <si>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</si>
  <si>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</si>
  <si>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</si>
  <si>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</si>
  <si>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文化旅游体育与传媒支出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</si>
  <si>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</si>
  <si>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</si>
  <si>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</si>
  <si>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</si>
  <si>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</si>
  <si>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</si>
  <si>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</si>
  <si>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</si>
  <si>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</si>
  <si>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</si>
  <si>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</si>
  <si>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</si>
  <si>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</si>
  <si>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</si>
  <si>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</si>
  <si>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社会保障和就业支出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</si>
  <si>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</si>
  <si>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</si>
  <si>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</si>
  <si>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</si>
  <si>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</si>
  <si>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</si>
  <si>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</si>
  <si>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</si>
  <si>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节能环保支出</t>
  </si>
  <si>
    <t xml:space="preserve">  超长期特别国债安排的支出</t>
  </si>
  <si>
    <t xml:space="preserve">    应对气候变化</t>
  </si>
  <si>
    <t>城乡社区支出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</si>
  <si>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</si>
  <si>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</si>
  <si>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</si>
  <si>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</si>
  <si>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</si>
  <si>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</si>
  <si>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</si>
  <si>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</si>
  <si>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</si>
  <si>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</si>
  <si>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</si>
  <si>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保障性住房租金补贴</t>
  </si>
  <si>
    <t xml:space="preserve">    农业农村生态环境支出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</si>
  <si>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</si>
  <si>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</si>
  <si>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</si>
  <si>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</si>
  <si>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</si>
  <si>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</si>
  <si>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</si>
  <si>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</si>
  <si>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</si>
  <si>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</si>
  <si>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</si>
  <si>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</si>
  <si>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</si>
  <si>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</si>
  <si>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  </t>
  </si>
  <si>
    <t xml:space="preserve">    征地和拆迁补偿支出  </t>
  </si>
  <si>
    <t xml:space="preserve">    土地开发支出  </t>
  </si>
  <si>
    <t xml:space="preserve">    其他土地储备专项债券收入安排的支出  </t>
  </si>
  <si>
    <t xml:space="preserve">  棚户区改造专项债券收入安排的支出  </t>
  </si>
  <si>
    <t xml:space="preserve">    其他棚户区改造专项债券收入安排的支出  </t>
  </si>
  <si>
    <t xml:space="preserve">  城市基础设施配套费对应专项债务收入安排的支出  </t>
  </si>
  <si>
    <t xml:space="preserve">    城市公共设施  </t>
  </si>
  <si>
    <t xml:space="preserve">    城市环境卫生  </t>
  </si>
  <si>
    <t xml:space="preserve">    公有房屋  </t>
  </si>
  <si>
    <t xml:space="preserve">    城市防洪  </t>
  </si>
  <si>
    <t xml:space="preserve">    其他城市基础设施配套费对应专项债务收入安排的支出  </t>
  </si>
  <si>
    <t xml:space="preserve">  污水处理费对应专项债务收入安排的支出  </t>
  </si>
  <si>
    <t xml:space="preserve">    污水处理设施建设和运营  </t>
  </si>
  <si>
    <t xml:space="preserve">    其他污水处理费对应专项债务收入安排的支出  </t>
  </si>
  <si>
    <t xml:space="preserve">  国有土地使用权出让收入对应专项债务收入安排的支出  </t>
  </si>
  <si>
    <t xml:space="preserve">    城市建设支出  </t>
  </si>
  <si>
    <t xml:space="preserve">    农村基础设施建设支出  </t>
  </si>
  <si>
    <t xml:space="preserve">    廉租住房支出  </t>
  </si>
  <si>
    <t xml:space="preserve">    棚户区改造支出  </t>
  </si>
  <si>
    <t xml:space="preserve">    公共租赁住房支出  </t>
  </si>
  <si>
    <t xml:space="preserve">    其他国有土地使用权出让收入对应专项债务收入安排的支出  </t>
  </si>
  <si>
    <t>农林水支出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</si>
  <si>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</si>
  <si>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</si>
  <si>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</si>
  <si>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</si>
  <si>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</si>
  <si>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</si>
  <si>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</si>
  <si>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</si>
  <si>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南水北调工程建设</t>
  </si>
  <si>
    <t xml:space="preserve">    三峡后续工作</t>
  </si>
  <si>
    <t xml:space="preserve">    地方重大水利工程建设</t>
  </si>
  <si>
    <t xml:space="preserve">    其他重大水利工程建设基金支出</t>
  </si>
  <si>
    <t xml:space="preserve">  大中型水库库区基金对应专项债务收入安排的支出  </t>
  </si>
  <si>
    <t xml:space="preserve">    基础设施建设和经济发展  </t>
  </si>
  <si>
    <t xml:space="preserve">    其他大中型水库库区基金对应专项债务收入支出  </t>
  </si>
  <si>
    <t xml:space="preserve">  国家重大水利工程建设基金对应专项债务收入安排的支出  </t>
  </si>
  <si>
    <t xml:space="preserve">    南水北调工程建设  </t>
  </si>
  <si>
    <t xml:space="preserve">    三峡工程后续工作  </t>
  </si>
  <si>
    <t xml:space="preserve">    地方重大水利工程建设  </t>
  </si>
  <si>
    <t xml:space="preserve">    其他重大水利工程建设基金对应专项债务收入支出  </t>
  </si>
  <si>
    <t>交通运输支出</t>
  </si>
  <si>
    <t xml:space="preserve">  海南省高等级公路车辆通行附加费安排的支出</t>
  </si>
  <si>
    <t xml:space="preserve">    公路建设</t>
  </si>
  <si>
    <t xml:space="preserve">    公路养护</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</si>
  <si>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</si>
  <si>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</si>
  <si>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</si>
  <si>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</si>
  <si>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</si>
  <si>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</si>
  <si>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</si>
  <si>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港口设施</t>
  </si>
  <si>
    <t xml:space="preserve">    航道建设和维护</t>
  </si>
  <si>
    <t xml:space="preserve">    航运保障系统建设</t>
  </si>
  <si>
    <t xml:space="preserve">    其他港口建设费安排的支出</t>
  </si>
  <si>
    <t xml:space="preserve">  民航发展基金支出</t>
  </si>
  <si>
    <t xml:space="preserve">    民航机场建设</t>
  </si>
  <si>
    <t xml:space="preserve">    空管系统建设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</si>
  <si>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</si>
  <si>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</si>
  <si>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</si>
  <si>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</si>
  <si>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</si>
  <si>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</si>
  <si>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  </t>
  </si>
  <si>
    <t xml:space="preserve">    公路建设  </t>
  </si>
  <si>
    <t xml:space="preserve">    其他海南省高等级公路车辆通行附加费对应专项债务收入安排的支出  </t>
  </si>
  <si>
    <t xml:space="preserve">  政府收费公路专项债券收入安排的支出  </t>
  </si>
  <si>
    <t xml:space="preserve">    其他政府收费公路专项债券收入安排的支出  </t>
  </si>
  <si>
    <t xml:space="preserve">  车辆通行费对应专项债务收入安排的支出  </t>
  </si>
  <si>
    <t xml:space="preserve">  港口建设费对应专项债务收入安排的支出  </t>
  </si>
  <si>
    <t xml:space="preserve">    港口设施  </t>
  </si>
  <si>
    <t xml:space="preserve">    航运保障系统建设  </t>
  </si>
  <si>
    <t xml:space="preserve">    其他港口建设费对应专项债务收入安排的支出  </t>
  </si>
  <si>
    <t>资源勘探工业信息等支出</t>
  </si>
  <si>
    <t xml:space="preserve">  农网还贷资金支出</t>
  </si>
  <si>
    <t xml:space="preserve">    地方农网还贷资金支出</t>
  </si>
  <si>
    <t xml:space="preserve">    其他农网还贷资金支出</t>
  </si>
  <si>
    <t xml:space="preserve">  其他政府性基金及对应专项债务收入安排的支出</t>
  </si>
  <si>
    <t xml:space="preserve">    其他政府性基金安排的支出  </t>
  </si>
  <si>
    <t xml:space="preserve">    其他地方自行试点项目收益专项债券收入安排的支出  </t>
  </si>
  <si>
    <t xml:space="preserve">    其他政府性基金债务收入安排的支出  </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</si>
  <si>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</si>
  <si>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</si>
  <si>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</si>
  <si>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</si>
  <si>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</si>
  <si>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</si>
  <si>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</si>
  <si>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</si>
  <si>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</si>
  <si>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</si>
  <si>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</si>
  <si>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</si>
  <si>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</si>
  <si>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</si>
  <si>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</si>
  <si>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</si>
  <si>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</si>
  <si>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</si>
  <si>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</si>
  <si>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</si>
  <si>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</si>
  <si>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债务付息支出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</si>
  <si>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</si>
  <si>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</si>
  <si>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</si>
  <si>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</si>
  <si>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</si>
  <si>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</si>
  <si>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</si>
  <si>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</si>
  <si>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</si>
  <si>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</si>
  <si>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</si>
  <si>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</si>
  <si>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</si>
  <si>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</si>
  <si>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</si>
  <si>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</si>
  <si>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</si>
  <si>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债务发行费用支出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</si>
  <si>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</si>
  <si>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</si>
  <si>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</si>
  <si>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</si>
  <si>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</si>
  <si>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</si>
  <si>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</si>
  <si>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</si>
  <si>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</si>
  <si>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</si>
  <si>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</si>
  <si>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</si>
  <si>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</si>
  <si>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</si>
  <si>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</si>
  <si>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</si>
  <si>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</si>
  <si>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抗疫特别国债安排的支出</t>
  </si>
  <si>
    <t xml:space="preserve">    公共卫生体系建设</t>
  </si>
  <si>
    <t xml:space="preserve">    重大疫情防控救治体系建设</t>
  </si>
  <si>
    <t xml:space="preserve">    粮食安全</t>
  </si>
  <si>
    <t xml:space="preserve">    能源安全</t>
  </si>
  <si>
    <t xml:space="preserve">    应急物资保障</t>
  </si>
  <si>
    <t xml:space="preserve">    产业链改造升级</t>
  </si>
  <si>
    <t xml:space="preserve">    城镇老旧小区改造</t>
  </si>
  <si>
    <t xml:space="preserve">    生态环境治理</t>
  </si>
  <si>
    <t xml:space="preserve">    交通基础设施建设</t>
  </si>
  <si>
    <t xml:space="preserve">    市政设施建设</t>
  </si>
  <si>
    <t xml:space="preserve">    重大区域规划基础设施建设</t>
  </si>
  <si>
    <t xml:space="preserve">    其他基础设施建设</t>
  </si>
  <si>
    <t xml:space="preserve">  抗疫相关支出</t>
  </si>
  <si>
    <t xml:space="preserve">    减免房租补贴</t>
  </si>
  <si>
    <t xml:space="preserve">    重点企业贷款贴息</t>
  </si>
  <si>
    <t xml:space="preserve">    创业担保贷款贴息</t>
  </si>
  <si>
    <t xml:space="preserve">    援企稳岗补贴</t>
  </si>
  <si>
    <t xml:space="preserve">    困难群众基本生活补助</t>
  </si>
  <si>
    <t xml:space="preserve">    其他抗疫相关支出</t>
  </si>
  <si>
    <t xml:space="preserve">  2021年松原市本级政府性基金对下级的转移支付分项目决算表</t>
  </si>
  <si>
    <t>政府性基金转移支付</t>
  </si>
  <si>
    <t>省级国家电影事业发展专项资金</t>
  </si>
  <si>
    <t>2021年中央补助地方国家电影事业发展专项资金</t>
  </si>
  <si>
    <t>关于下达2021年中央补助国家电影事业发展专项资金的通知</t>
  </si>
  <si>
    <t>提前下达2021年中央大中型水库移民后期扶持基金预算</t>
  </si>
  <si>
    <t>关于下达2021年中央水库移民扶持基金预算的通知</t>
  </si>
  <si>
    <t>根据吉财村[2021]1225号文件要求，调整指标科目为基金科目</t>
  </si>
  <si>
    <t>关于调整省级水利发展补助资金预算科目的通知</t>
  </si>
  <si>
    <t>提前下达2021年地方水库移民扶持基金</t>
  </si>
  <si>
    <t>关于下达2021年地方水库移民扶持基金的通知</t>
  </si>
  <si>
    <t>2021年民航发展基金转移支付项目支出预算</t>
  </si>
  <si>
    <t>2021年中央集中彩票公益金支持地方体育事业专项资金</t>
  </si>
  <si>
    <t>提前下达2021年中央财政残疾人事业发展补助资金（中央专项彩票公益金）预算</t>
  </si>
  <si>
    <t>关于下达2021年中央专项彩票公益金支持残疾人事业发展补助资金预算的通知</t>
  </si>
  <si>
    <t>关于下达2021年中央集中彩票公益金支持社会福利事业专项资金预算的通知</t>
  </si>
  <si>
    <t>下达2021年医疗救助补助资金</t>
  </si>
  <si>
    <t>下达中央集中彩票公益金支持社会福利事业专项资金预算</t>
  </si>
  <si>
    <t>提请下达2021年彩票市场调控资金</t>
  </si>
  <si>
    <t>提前下达2021年省级彩票公益金支持体育事业项目资金</t>
  </si>
  <si>
    <t>提前下达2021年省级专项彩票公益金支持残疾人事业补助资金</t>
  </si>
  <si>
    <t>提前下达2021年市县分成彩票公益金</t>
  </si>
  <si>
    <t>提前下达2021年省级彩票公益金支持社会福利项目资金</t>
  </si>
  <si>
    <t>关于下达2021年省级彩票公益金支持社会福利项目补助资金的通知</t>
  </si>
  <si>
    <t>关于清算2020年市县分成彩票公益金的通知</t>
  </si>
  <si>
    <t>关于下达2020年度彩票销售机构奖励资金的通知</t>
  </si>
  <si>
    <t>关于下达2020年度福彩销售机构目标责任制考核补助资金的通知</t>
  </si>
  <si>
    <t>提前下达2020年市县分成彩票公益金</t>
  </si>
  <si>
    <t>关于下达2020年中央专项彩票公益金支持残疾人事业发展补助资金预算（第二批）的通知</t>
  </si>
  <si>
    <t>附表8-16</t>
  </si>
  <si>
    <t xml:space="preserve">  **年**级政府性基金对下级的转移支付分地区决算表</t>
  </si>
  <si>
    <t xml:space="preserve">                                                              单位：万元</t>
  </si>
  <si>
    <t>地  区</t>
  </si>
  <si>
    <t>**市</t>
  </si>
  <si>
    <t>……</t>
  </si>
  <si>
    <t>合       计</t>
  </si>
  <si>
    <t>关于下达2024年国家电影事业发展专项资金补助地方资金的通知</t>
  </si>
  <si>
    <t>关于下达2024年省级国家电影事业发展专项资金的通知</t>
  </si>
  <si>
    <t>关于提前下达2024年中央补助地方国家电影事业发展专项资金的通知</t>
  </si>
  <si>
    <t>关于提前下达2024年中央集中彩票公益金支持社会福利事业发展专项资金预算的通知</t>
  </si>
  <si>
    <t>关于下达2024年中央集中彩票公益金支持社会福利事业资金预算（第一批）的通知</t>
  </si>
  <si>
    <t>关于提前下达2024年省级彩票公益金支持财政残疾人事业发展补助资金的通知</t>
  </si>
  <si>
    <t>关于提前下达2024年中央财政残疾人事业发展补助资金的通知</t>
  </si>
  <si>
    <t>关于提前下达2024年乡村振兴补助资金（农村人居环境整治部分）的通知</t>
  </si>
  <si>
    <t>下达2024年省级乡村振兴专项资金（农村人居环境整治部分）</t>
  </si>
  <si>
    <t>2024年地方水库移民扶持基金</t>
  </si>
  <si>
    <t>2024年中央水库移民扶持基金</t>
  </si>
  <si>
    <t>下达2024年中央水库移民扶持基金（第二批）预算</t>
  </si>
  <si>
    <t>提前下达2024年民航发展基金转移支付项目支出预算</t>
  </si>
  <si>
    <t>超长期特别国债</t>
  </si>
  <si>
    <t>关于下达2024年超长期特别国债（jkzddq和cspzjhjs领域csdxgwjsgz方向）支出预算的通知</t>
  </si>
  <si>
    <t>ccqtbgztsjhhsyqhbhdjcnl(lsdtjsgghsfyy)</t>
  </si>
  <si>
    <t>关于调整2024年超长期特别国债和省级配套资金（消费品以旧能力换新能力建设）支出预算的通知</t>
  </si>
  <si>
    <t>2024年度中央集中彩票公益金支持体育事业专项资金</t>
  </si>
  <si>
    <t>提前下达2024年省级彩票公益金支持体育事业项目资金</t>
  </si>
  <si>
    <t>提前下达2024年省级专项彩票公益金支持社会公益事业发展资金预算</t>
  </si>
  <si>
    <t>提前下达2024年彩票销售机构业务费预算的通知</t>
  </si>
  <si>
    <t>清算2023年市县彩票销售机构业务费</t>
  </si>
  <si>
    <t>提前下达2024年彩票市场调控资金预算</t>
  </si>
  <si>
    <t>提前下达2024年市县分成彩票公益金预算的通知</t>
  </si>
  <si>
    <t>清算2023年市县分成彩票公益金</t>
  </si>
  <si>
    <t>下达2024年省级专项彩票公益金</t>
  </si>
  <si>
    <t>关于正式下达2024年中央财政残疾人事业发展补助资金的通知</t>
  </si>
  <si>
    <t>2023年第二批地方水库移民扶持基金（非整合部分）</t>
  </si>
  <si>
    <t>23年度结转基金</t>
  </si>
  <si>
    <t>提前下达2023年市县分成彩票公益金预算</t>
  </si>
  <si>
    <t>上解经开区、石化区债券利息（专项债）</t>
  </si>
  <si>
    <t>市级上解各区利息</t>
  </si>
  <si>
    <t xml:space="preserve">  2021年松原市本级政府性基金对下级的转移支付分区决算表</t>
  </si>
  <si>
    <t>包含以前年度转移支付拨付资金</t>
  </si>
  <si>
    <t>2020年指标，2021年拨付</t>
  </si>
  <si>
    <t>2024年松原市地方政府专项债务余额决算表</t>
  </si>
  <si>
    <t>上年末地方政府专项债务余额</t>
  </si>
  <si>
    <t>本年地方政府专项债务余额限额</t>
  </si>
  <si>
    <t>本年地方政府专项债务(转贷)收入</t>
  </si>
  <si>
    <t>本年地方政府专项债务还本支出</t>
  </si>
  <si>
    <t>年末地方政府专项债务余额</t>
  </si>
  <si>
    <t>松原市本级2024年地方政府专项债务余额情况表</t>
  </si>
  <si>
    <t>单位：亿元</t>
  </si>
  <si>
    <t>执行数</t>
  </si>
  <si>
    <t>一、2023年末地方政府专项债务余额实际数</t>
  </si>
  <si>
    <t>二、2024年地方政府专项债务余额限额</t>
  </si>
  <si>
    <t>三、2024年地方政府专项债务发行额</t>
  </si>
  <si>
    <t>四、2024年地方政府专项债务还本额</t>
  </si>
  <si>
    <t>五、2024年末地方政府专项债务余额预计执行数</t>
  </si>
  <si>
    <t>六、2025年地方政府专项债务新增限额</t>
  </si>
  <si>
    <t>七、2025年末地方政府专项债务余额限额</t>
  </si>
  <si>
    <t>2024年松原市国有资本经营预算收入决算表</t>
  </si>
  <si>
    <t>注：2024年松原市无国有资本经营收入，此表无数据。</t>
  </si>
  <si>
    <t xml:space="preserve">                                                                单位：万元</t>
  </si>
  <si>
    <t>一、利润收入</t>
  </si>
  <si>
    <t>二、股利、股息收入</t>
  </si>
  <si>
    <t>三、产权转让收入</t>
  </si>
  <si>
    <t>四、清算收入</t>
  </si>
  <si>
    <t>五、其他国有资本经营预算收入</t>
  </si>
  <si>
    <t>国有资本经营预算转移支付收入</t>
  </si>
  <si>
    <t>上年结转收入</t>
  </si>
  <si>
    <t>2024年松原市国有资本经营预算支出决算表</t>
  </si>
  <si>
    <t>注：2024年松原市无国有资本经营支出，此表无数据。</t>
  </si>
  <si>
    <t xml:space="preserve">                                                           单位：万元</t>
  </si>
  <si>
    <t>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</si>
  <si>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</si>
  <si>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</si>
  <si>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</si>
  <si>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</si>
  <si>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</si>
  <si>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</si>
  <si>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</si>
  <si>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</si>
  <si>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</si>
  <si>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</si>
  <si>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</si>
  <si>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</si>
  <si>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</si>
  <si>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</si>
  <si>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</si>
  <si>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</si>
  <si>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</si>
  <si>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</si>
  <si>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国有企业政策性补贴(款)</t>
  </si>
  <si>
    <t xml:space="preserve">  国有企业政策性补贴(项)</t>
  </si>
  <si>
    <t>金融国有资本经营预算支出</t>
  </si>
  <si>
    <t xml:space="preserve">  资本性支出</t>
  </si>
  <si>
    <t xml:space="preserve">  改革性支出</t>
  </si>
  <si>
    <t xml:space="preserve">  其他金融国有资本经营预算支出</t>
  </si>
  <si>
    <t>其他国有资本经营预算支出(款)</t>
  </si>
  <si>
    <t xml:space="preserve">  其他国有资本经营预算支出(项)</t>
  </si>
  <si>
    <t>2024年松原市本级国有资本经营预算收入决算表</t>
  </si>
  <si>
    <t>注：2024年松原市本级无国有资本经营收入，此表无数据。</t>
  </si>
  <si>
    <t>国有资本经营预算上解收入</t>
  </si>
  <si>
    <t>2024年松原市本级国有资本经营预算支出决算表</t>
  </si>
  <si>
    <t>注：2024年松原市本级无国有资本经营支出，此表无数据。</t>
  </si>
  <si>
    <t>2024年度松原市本级社会保险基金预算收入情况表</t>
  </si>
  <si>
    <t>单位:万元</t>
  </si>
  <si>
    <t>合计</t>
  </si>
  <si>
    <t>企业职工基本养老保险基金</t>
  </si>
  <si>
    <t>城乡居民基本养老保险基金</t>
  </si>
  <si>
    <t>机关事业单位基本养老保险基金</t>
  </si>
  <si>
    <t>职工基本医疗保险(含生育保险)基金</t>
  </si>
  <si>
    <t>城乡居民基本医疗保险基金</t>
  </si>
  <si>
    <t>工伤保险基金</t>
  </si>
  <si>
    <t>失业保险基金</t>
  </si>
  <si>
    <t>一、收入</t>
  </si>
  <si>
    <t xml:space="preserve">   其中:社会保险费收入</t>
  </si>
  <si>
    <t xml:space="preserve">      　财政补贴收入</t>
  </si>
  <si>
    <t xml:space="preserve">      　利息收入</t>
  </si>
  <si>
    <t xml:space="preserve">    　  委托投资收益</t>
  </si>
  <si>
    <t xml:space="preserve">        转移收入</t>
  </si>
  <si>
    <t xml:space="preserve">        其他收入</t>
  </si>
  <si>
    <t xml:space="preserve">        全国统筹调剂资金支出</t>
  </si>
  <si>
    <t>2024年度松原市本级社会保险基金预算支出情况表</t>
  </si>
  <si>
    <t>职工基本医疗保险基金</t>
  </si>
  <si>
    <t>二、支出</t>
  </si>
  <si>
    <t xml:space="preserve">   其中:社会保险待遇支出</t>
  </si>
  <si>
    <t xml:space="preserve">        转移支出</t>
  </si>
  <si>
    <t xml:space="preserve">        其他支出</t>
  </si>
  <si>
    <t>2024年松原市本级一般公共预算对下级的转移支付分项目决算表</t>
  </si>
  <si>
    <t>2024年松原市本级一般公共预算对下级的转移支付分区决算表</t>
  </si>
  <si>
    <t xml:space="preserve">  2024年松原市本级政府性基金对下级的转移支付分项目决算表</t>
  </si>
  <si>
    <t xml:space="preserve">  2024年松原市本级政府性基金对下级的转移支付分区决算表</t>
  </si>
</sst>
</file>

<file path=xl/styles.xml><?xml version="1.0" encoding="utf-8"?>
<styleSheet xmlns="http://schemas.openxmlformats.org/spreadsheetml/2006/main">
  <numFmts count="18">
    <numFmt numFmtId="41" formatCode="_ * #,##0_ ;_ * \-#,##0_ ;_ * &quot;-&quot;_ ;_ @_ "/>
    <numFmt numFmtId="43" formatCode="_ * #,##0.00_ ;_ * \-#,##0.00_ ;_ * &quot;-&quot;??_ ;_ @_ "/>
    <numFmt numFmtId="176" formatCode="#,##0;\-#,##0;&quot;-&quot;"/>
    <numFmt numFmtId="177" formatCode="#,##0;\(#,##0\)"/>
    <numFmt numFmtId="178" formatCode="_-&quot;$&quot;* #,##0_-;\-&quot;$&quot;* #,##0_-;_-&quot;$&quot;* &quot;-&quot;_-;_-@_-"/>
    <numFmt numFmtId="179" formatCode="_(&quot;$&quot;* #,##0.00_);_(&quot;$&quot;* \(#,##0.00\);_(&quot;$&quot;* &quot;-&quot;??_);_(@_)"/>
    <numFmt numFmtId="180" formatCode="\$#,##0.00;\(\$#,##0.00\)"/>
    <numFmt numFmtId="181" formatCode="\$#,##0;\(\$#,##0\)"/>
    <numFmt numFmtId="182" formatCode="#,##0.0000"/>
    <numFmt numFmtId="183" formatCode="&quot;$&quot;#,##0;[Red]\-&quot;$&quot;#,##0"/>
    <numFmt numFmtId="184" formatCode="#,##0.000"/>
    <numFmt numFmtId="185" formatCode="&quot;$&quot;#,##0;\-&quot;$&quot;#,##0"/>
    <numFmt numFmtId="186" formatCode="0.0"/>
    <numFmt numFmtId="187" formatCode="0_ "/>
    <numFmt numFmtId="188" formatCode="0.0%"/>
    <numFmt numFmtId="189" formatCode="0_);[Red]\(0\)"/>
    <numFmt numFmtId="190" formatCode="_ * #,##0_ ;_ * \-#,##0_ ;_ * &quot;-&quot;??_ ;_ @_ "/>
    <numFmt numFmtId="191" formatCode="0.0_ "/>
  </numFmts>
  <fonts count="40">
    <font>
      <sz val="12"/>
      <name val="宋体"/>
      <charset val="134"/>
    </font>
    <font>
      <b/>
      <sz val="18"/>
      <name val="宋体"/>
      <family val="3"/>
      <charset val="134"/>
    </font>
    <font>
      <sz val="11"/>
      <name val="宋体"/>
      <family val="3"/>
      <charset val="134"/>
    </font>
    <font>
      <sz val="10"/>
      <name val="宋体"/>
      <family val="3"/>
      <charset val="134"/>
    </font>
    <font>
      <sz val="16"/>
      <name val="黑体"/>
      <family val="3"/>
      <charset val="134"/>
    </font>
    <font>
      <b/>
      <sz val="16"/>
      <name val="黑体"/>
      <family val="3"/>
      <charset val="134"/>
    </font>
    <font>
      <b/>
      <sz val="11"/>
      <name val="宋体"/>
      <family val="3"/>
      <charset val="134"/>
    </font>
    <font>
      <sz val="12"/>
      <name val="仿宋_GB2312"/>
      <charset val="134"/>
    </font>
    <font>
      <sz val="11"/>
      <color indexed="8"/>
      <name val="宋体"/>
      <family val="3"/>
      <charset val="134"/>
      <scheme val="minor"/>
    </font>
    <font>
      <b/>
      <sz val="16"/>
      <name val="宋体"/>
      <family val="3"/>
      <charset val="134"/>
    </font>
    <font>
      <sz val="9"/>
      <name val="宋体"/>
      <family val="3"/>
      <charset val="134"/>
    </font>
    <font>
      <sz val="11"/>
      <name val="宋体"/>
      <family val="3"/>
      <charset val="134"/>
      <scheme val="minor"/>
    </font>
    <font>
      <b/>
      <sz val="12"/>
      <name val="仿宋_GB2312"/>
      <charset val="134"/>
    </font>
    <font>
      <b/>
      <sz val="16"/>
      <name val="宋体"/>
      <family val="3"/>
      <charset val="134"/>
      <scheme val="minor"/>
    </font>
    <font>
      <b/>
      <sz val="11"/>
      <name val="宋体"/>
      <family val="3"/>
      <charset val="134"/>
      <scheme val="minor"/>
    </font>
    <font>
      <sz val="9"/>
      <name val="SimSun"/>
      <charset val="134"/>
    </font>
    <font>
      <sz val="12"/>
      <color indexed="8"/>
      <name val="仿宋_GB2312"/>
      <charset val="134"/>
    </font>
    <font>
      <b/>
      <sz val="11"/>
      <name val="黑体"/>
      <family val="3"/>
      <charset val="134"/>
    </font>
    <font>
      <sz val="11"/>
      <color indexed="8"/>
      <name val="宋体"/>
      <family val="3"/>
      <charset val="134"/>
    </font>
    <font>
      <sz val="11"/>
      <name val="仿宋_GB2312"/>
      <charset val="134"/>
    </font>
    <font>
      <sz val="11"/>
      <name val="SimSun"/>
      <charset val="134"/>
    </font>
    <font>
      <sz val="11"/>
      <name val="Courier"/>
      <family val="3"/>
    </font>
    <font>
      <sz val="14"/>
      <name val="仿宋_GB2312"/>
      <charset val="134"/>
    </font>
    <font>
      <sz val="16"/>
      <name val="宋体"/>
      <family val="3"/>
      <charset val="134"/>
    </font>
    <font>
      <b/>
      <sz val="11"/>
      <name val="仿宋_GB2312"/>
      <charset val="134"/>
    </font>
    <font>
      <sz val="11"/>
      <color theme="1"/>
      <name val="宋体"/>
      <family val="3"/>
      <charset val="134"/>
      <scheme val="minor"/>
    </font>
    <font>
      <sz val="10"/>
      <name val="Helv"/>
      <family val="2"/>
    </font>
    <font>
      <sz val="10"/>
      <name val="Arial"/>
      <family val="2"/>
    </font>
    <font>
      <sz val="10"/>
      <color indexed="8"/>
      <name val="Arial"/>
      <family val="2"/>
    </font>
    <font>
      <sz val="10"/>
      <name val="Times New Roman"/>
      <family val="1"/>
    </font>
    <font>
      <sz val="12"/>
      <name val="Arial"/>
      <family val="2"/>
    </font>
    <font>
      <b/>
      <sz val="12"/>
      <name val="Arial"/>
      <family val="2"/>
    </font>
    <font>
      <b/>
      <sz val="18"/>
      <name val="Arial"/>
      <family val="2"/>
    </font>
    <font>
      <sz val="7"/>
      <name val="Small Fonts"/>
      <charset val="134"/>
    </font>
    <font>
      <sz val="12"/>
      <name val="Helv"/>
      <family val="2"/>
    </font>
    <font>
      <sz val="8"/>
      <name val="Times New Roman"/>
      <family val="1"/>
    </font>
    <font>
      <b/>
      <sz val="12"/>
      <name val="宋体"/>
      <family val="3"/>
      <charset val="134"/>
    </font>
    <font>
      <sz val="12"/>
      <name val="官帕眉"/>
      <charset val="134"/>
    </font>
    <font>
      <sz val="12"/>
      <name val="Courier"/>
      <family val="3"/>
    </font>
    <font>
      <sz val="12"/>
      <name val="宋体"/>
      <family val="3"/>
      <charset val="134"/>
    </font>
  </fonts>
  <fills count="7">
    <fill>
      <patternFill patternType="none"/>
    </fill>
    <fill>
      <patternFill patternType="gray125"/>
    </fill>
    <fill>
      <patternFill patternType="solid">
        <fgColor theme="0"/>
        <bgColor indexed="64"/>
      </patternFill>
    </fill>
    <fill>
      <patternFill patternType="solid">
        <fgColor rgb="FFFFCC00"/>
        <bgColor rgb="FFFFCC00"/>
      </patternFill>
    </fill>
    <fill>
      <patternFill patternType="solid">
        <fgColor rgb="FFA6FBFF"/>
        <bgColor indexed="64"/>
      </patternFill>
    </fill>
    <fill>
      <patternFill patternType="solid">
        <fgColor indexed="9"/>
        <bgColor indexed="64"/>
      </patternFill>
    </fill>
    <fill>
      <patternFill patternType="solid">
        <fgColor rgb="FFFF9900"/>
        <bgColor rgb="FFFF9900"/>
      </patternFill>
    </fill>
  </fills>
  <borders count="39">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auto="1"/>
      </right>
      <top style="thin">
        <color auto="1"/>
      </top>
      <bottom/>
      <diagonal/>
    </border>
    <border>
      <left style="thin">
        <color rgb="FF000000"/>
      </left>
      <right style="thin">
        <color auto="1"/>
      </right>
      <top/>
      <bottom/>
      <diagonal/>
    </border>
    <border>
      <left style="thin">
        <color rgb="FF000000"/>
      </left>
      <right style="thin">
        <color auto="1"/>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auto="1"/>
      </bottom>
      <diagonal/>
    </border>
    <border>
      <left style="thin">
        <color rgb="FF000000"/>
      </left>
      <right style="thin">
        <color rgb="FF000000"/>
      </right>
      <top style="thin">
        <color auto="1"/>
      </top>
      <bottom style="thin">
        <color rgb="FF000000"/>
      </bottom>
      <diagonal/>
    </border>
    <border>
      <left style="thin">
        <color auto="1"/>
      </left>
      <right/>
      <top style="thin">
        <color auto="1"/>
      </top>
      <bottom/>
      <diagonal/>
    </border>
    <border>
      <left style="thin">
        <color auto="1"/>
      </left>
      <right style="thin">
        <color rgb="FF000000"/>
      </right>
      <top style="thin">
        <color rgb="FF000000"/>
      </top>
      <bottom style="thin">
        <color auto="1"/>
      </bottom>
      <diagonal/>
    </border>
    <border>
      <left style="thin">
        <color rgb="FF000000"/>
      </left>
      <right/>
      <top/>
      <bottom/>
      <diagonal/>
    </border>
    <border>
      <left style="thin">
        <color auto="1"/>
      </left>
      <right/>
      <top/>
      <bottom/>
      <diagonal/>
    </border>
    <border>
      <left style="thin">
        <color auto="1"/>
      </left>
      <right style="thin">
        <color rgb="FF000000"/>
      </right>
      <top style="thin">
        <color auto="1"/>
      </top>
      <bottom style="thin">
        <color rgb="FF000000"/>
      </bottom>
      <diagonal/>
    </border>
    <border>
      <left/>
      <right style="thin">
        <color indexed="8"/>
      </right>
      <top style="thin">
        <color indexed="8"/>
      </top>
      <bottom style="thin">
        <color indexed="8"/>
      </bottom>
      <diagonal/>
    </border>
    <border>
      <left style="thin">
        <color rgb="FF000000"/>
      </left>
      <right style="thin">
        <color auto="1"/>
      </right>
      <top style="thin">
        <color auto="1"/>
      </top>
      <bottom style="thin">
        <color rgb="FF000000"/>
      </bottom>
      <diagonal/>
    </border>
    <border>
      <left/>
      <right/>
      <top style="thin">
        <color auto="1"/>
      </top>
      <bottom style="thin">
        <color auto="1"/>
      </bottom>
      <diagonal/>
    </border>
    <border>
      <left/>
      <right/>
      <top/>
      <bottom style="hair">
        <color auto="1"/>
      </bottom>
      <diagonal/>
    </border>
    <border>
      <left/>
      <right/>
      <top style="medium">
        <color auto="1"/>
      </top>
      <bottom style="medium">
        <color auto="1"/>
      </bottom>
      <diagonal/>
    </border>
    <border>
      <left/>
      <right/>
      <top style="thin">
        <color auto="1"/>
      </top>
      <bottom style="double">
        <color auto="1"/>
      </bottom>
      <diagonal/>
    </border>
  </borders>
  <cellStyleXfs count="123">
    <xf numFmtId="0" fontId="0" fillId="0" borderId="0">
      <alignment vertical="center"/>
    </xf>
    <xf numFmtId="9" fontId="39" fillId="0" borderId="0" applyFont="0" applyFill="0" applyBorder="0" applyAlignment="0" applyProtection="0">
      <alignment vertical="center"/>
    </xf>
    <xf numFmtId="0" fontId="26" fillId="0" borderId="0">
      <alignment vertical="center"/>
    </xf>
    <xf numFmtId="0" fontId="27" fillId="0" borderId="0" applyBorder="0">
      <alignment vertical="center"/>
    </xf>
    <xf numFmtId="176" fontId="28" fillId="0" borderId="0" applyFill="0" applyBorder="0" applyAlignment="0">
      <alignment vertical="center"/>
    </xf>
    <xf numFmtId="41" fontId="39" fillId="0" borderId="0" applyFont="0" applyFill="0" applyBorder="0" applyAlignment="0" applyProtection="0">
      <alignment vertical="center"/>
    </xf>
    <xf numFmtId="41" fontId="39" fillId="0" borderId="0" applyFont="0" applyFill="0" applyBorder="0" applyAlignment="0" applyProtection="0">
      <alignment vertical="center"/>
    </xf>
    <xf numFmtId="177" fontId="29" fillId="0" borderId="0">
      <alignment vertical="center"/>
    </xf>
    <xf numFmtId="43" fontId="39" fillId="0" borderId="0" applyFont="0" applyFill="0" applyBorder="0" applyAlignment="0" applyProtection="0">
      <alignment vertical="center"/>
    </xf>
    <xf numFmtId="178" fontId="39" fillId="0" borderId="0" applyFont="0" applyFill="0" applyBorder="0" applyAlignment="0" applyProtection="0">
      <alignment vertical="center"/>
    </xf>
    <xf numFmtId="179" fontId="39" fillId="0" borderId="0" applyFont="0" applyFill="0" applyBorder="0" applyAlignment="0" applyProtection="0">
      <alignment vertical="center"/>
    </xf>
    <xf numFmtId="180" fontId="29" fillId="0" borderId="0">
      <alignment vertical="center"/>
    </xf>
    <xf numFmtId="0" fontId="30" fillId="0" borderId="0" applyProtection="0">
      <alignment vertical="center"/>
    </xf>
    <xf numFmtId="181" fontId="29" fillId="0" borderId="0">
      <alignment vertical="center"/>
    </xf>
    <xf numFmtId="2" fontId="30" fillId="0" borderId="0" applyProtection="0">
      <alignment vertical="center"/>
    </xf>
    <xf numFmtId="0" fontId="31" fillId="0" borderId="37" applyNumberFormat="0" applyAlignment="0" applyProtection="0">
      <alignment horizontal="left" vertical="center"/>
    </xf>
    <xf numFmtId="0" fontId="31" fillId="0" borderId="35">
      <alignment horizontal="left" vertical="center"/>
    </xf>
    <xf numFmtId="0" fontId="32" fillId="0" borderId="0" applyProtection="0">
      <alignment vertical="center"/>
    </xf>
    <xf numFmtId="0" fontId="31" fillId="0" borderId="0" applyProtection="0">
      <alignment vertical="center"/>
    </xf>
    <xf numFmtId="37" fontId="33" fillId="0" borderId="0">
      <alignment vertical="center"/>
    </xf>
    <xf numFmtId="0" fontId="34" fillId="0" borderId="0">
      <alignment vertical="center"/>
    </xf>
    <xf numFmtId="0" fontId="35" fillId="0" borderId="0">
      <alignment vertical="center"/>
    </xf>
    <xf numFmtId="1" fontId="27" fillId="0" borderId="0">
      <alignment vertical="center"/>
    </xf>
    <xf numFmtId="0" fontId="36" fillId="0" borderId="0" applyNumberFormat="0" applyFill="0" applyBorder="0" applyAlignment="0" applyProtection="0">
      <alignment vertical="center"/>
    </xf>
    <xf numFmtId="0" fontId="30" fillId="0" borderId="38"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9" fontId="39" fillId="0" borderId="0" applyFont="0" applyFill="0" applyBorder="0" applyAlignment="0" applyProtection="0">
      <alignment vertical="center"/>
    </xf>
    <xf numFmtId="0" fontId="39" fillId="0" borderId="0"/>
    <xf numFmtId="0" fontId="2" fillId="0" borderId="3">
      <alignment horizontal="distributed" vertical="center" wrapText="1"/>
    </xf>
    <xf numFmtId="0" fontId="2" fillId="0" borderId="3">
      <alignment horizontal="distributed" vertical="center" wrapText="1"/>
    </xf>
    <xf numFmtId="0" fontId="2" fillId="0" borderId="3">
      <alignment horizontal="distributed" vertical="center" wrapText="1"/>
    </xf>
    <xf numFmtId="0" fontId="2" fillId="0" borderId="3">
      <alignment horizontal="distributed" vertical="center" wrapText="1"/>
    </xf>
    <xf numFmtId="0" fontId="39" fillId="0" borderId="0">
      <alignment vertical="center"/>
    </xf>
    <xf numFmtId="0" fontId="39" fillId="0" borderId="0">
      <alignment vertical="center"/>
    </xf>
    <xf numFmtId="0" fontId="18" fillId="0" borderId="0">
      <alignment vertical="center"/>
    </xf>
    <xf numFmtId="0" fontId="25"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18" fillId="0" borderId="0">
      <alignment vertical="center"/>
    </xf>
    <xf numFmtId="0" fontId="18"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18" fillId="0" borderId="0">
      <alignment vertical="center"/>
    </xf>
    <xf numFmtId="0" fontId="3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9" fillId="0" borderId="0">
      <alignment vertical="center"/>
    </xf>
    <xf numFmtId="0" fontId="39" fillId="0" borderId="0">
      <alignment vertical="center"/>
    </xf>
    <xf numFmtId="0" fontId="39" fillId="0" borderId="0">
      <alignment vertical="center"/>
    </xf>
    <xf numFmtId="0" fontId="39"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39" fillId="0" borderId="0">
      <alignment vertical="center"/>
    </xf>
    <xf numFmtId="0" fontId="39" fillId="0" borderId="0">
      <alignment vertical="center"/>
    </xf>
    <xf numFmtId="9" fontId="39" fillId="0" borderId="0" applyFont="0" applyFill="0" applyBorder="0" applyAlignment="0" applyProtection="0">
      <alignment vertical="center"/>
    </xf>
    <xf numFmtId="182" fontId="39" fillId="0" borderId="0" applyFont="0" applyFill="0" applyBorder="0" applyAlignment="0" applyProtection="0">
      <alignment vertical="center"/>
    </xf>
    <xf numFmtId="183" fontId="39" fillId="0" borderId="0" applyFont="0" applyFill="0" applyBorder="0" applyAlignment="0" applyProtection="0">
      <alignment vertical="center"/>
    </xf>
    <xf numFmtId="184" fontId="39" fillId="0" borderId="0" applyFont="0" applyFill="0" applyBorder="0" applyAlignment="0" applyProtection="0">
      <alignment vertical="center"/>
    </xf>
    <xf numFmtId="185" fontId="39" fillId="0" borderId="0" applyFont="0" applyFill="0" applyBorder="0" applyAlignment="0" applyProtection="0">
      <alignment vertical="center"/>
    </xf>
    <xf numFmtId="0" fontId="27" fillId="0" borderId="0">
      <alignment vertical="center"/>
    </xf>
    <xf numFmtId="0" fontId="39" fillId="0" borderId="0" applyFont="0" applyFill="0" applyBorder="0" applyAlignment="0" applyProtection="0">
      <alignment vertical="center"/>
    </xf>
    <xf numFmtId="4" fontId="39" fillId="0" borderId="0" applyFont="0" applyFill="0" applyBorder="0" applyAlignment="0" applyProtection="0">
      <alignment vertical="center"/>
    </xf>
    <xf numFmtId="41" fontId="39" fillId="0" borderId="0" applyFont="0" applyFill="0" applyBorder="0" applyAlignment="0" applyProtection="0">
      <alignment vertical="center"/>
    </xf>
    <xf numFmtId="43" fontId="39" fillId="0" borderId="0" applyFont="0" applyFill="0" applyBorder="0" applyAlignment="0" applyProtection="0">
      <alignment vertical="center"/>
    </xf>
    <xf numFmtId="0" fontId="37" fillId="0" borderId="0">
      <alignment vertical="center"/>
    </xf>
    <xf numFmtId="1" fontId="2" fillId="0" borderId="3">
      <alignment vertical="center"/>
      <protection locked="0"/>
    </xf>
    <xf numFmtId="1" fontId="2" fillId="0" borderId="3">
      <alignment vertical="center"/>
      <protection locked="0"/>
    </xf>
    <xf numFmtId="1" fontId="2" fillId="0" borderId="3">
      <alignment vertical="center"/>
      <protection locked="0"/>
    </xf>
    <xf numFmtId="1" fontId="2" fillId="0" borderId="3">
      <alignment vertical="center"/>
      <protection locked="0"/>
    </xf>
    <xf numFmtId="0" fontId="38" fillId="0" borderId="0">
      <alignment vertical="center"/>
    </xf>
    <xf numFmtId="186" fontId="2" fillId="0" borderId="3">
      <alignment vertical="center"/>
      <protection locked="0"/>
    </xf>
    <xf numFmtId="186" fontId="2" fillId="0" borderId="3">
      <alignment vertical="center"/>
      <protection locked="0"/>
    </xf>
    <xf numFmtId="186" fontId="2" fillId="0" borderId="3">
      <alignment vertical="center"/>
      <protection locked="0"/>
    </xf>
    <xf numFmtId="186" fontId="2" fillId="0" borderId="3">
      <alignment vertical="center"/>
      <protection locked="0"/>
    </xf>
    <xf numFmtId="0" fontId="26" fillId="0" borderId="0">
      <alignment vertical="center"/>
    </xf>
    <xf numFmtId="0" fontId="39" fillId="0" borderId="0">
      <alignment vertical="center"/>
    </xf>
  </cellStyleXfs>
  <cellXfs count="418">
    <xf numFmtId="0" fontId="0" fillId="0" borderId="0" xfId="0" applyAlignment="1"/>
    <xf numFmtId="0" fontId="2" fillId="2" borderId="3" xfId="0" applyNumberFormat="1"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wrapText="1"/>
    </xf>
    <xf numFmtId="0" fontId="2" fillId="2" borderId="3" xfId="0" applyNumberFormat="1" applyFont="1" applyFill="1" applyBorder="1" applyAlignment="1" applyProtection="1">
      <alignment horizontal="left" vertical="center"/>
    </xf>
    <xf numFmtId="3" fontId="2" fillId="2" borderId="3" xfId="0" applyNumberFormat="1" applyFont="1" applyFill="1" applyBorder="1" applyAlignment="1" applyProtection="1">
      <alignment horizontal="right" vertical="center"/>
    </xf>
    <xf numFmtId="0" fontId="4" fillId="0" borderId="0" xfId="0" applyFont="1" applyAlignment="1"/>
    <xf numFmtId="0" fontId="0" fillId="0" borderId="0" xfId="0">
      <alignment vertical="center"/>
    </xf>
    <xf numFmtId="0" fontId="0" fillId="0" borderId="0" xfId="0" applyFill="1" applyAlignment="1"/>
    <xf numFmtId="2" fontId="6" fillId="0" borderId="3" xfId="0" applyNumberFormat="1" applyFont="1" applyFill="1" applyBorder="1" applyAlignment="1" applyProtection="1">
      <alignment horizontal="center" vertical="center" wrapText="1"/>
    </xf>
    <xf numFmtId="2" fontId="6" fillId="0" borderId="3" xfId="0" applyNumberFormat="1" applyFont="1" applyBorder="1" applyAlignment="1" applyProtection="1">
      <alignment horizontal="center" vertical="center" wrapText="1"/>
    </xf>
    <xf numFmtId="0" fontId="3" fillId="2" borderId="3" xfId="0" applyNumberFormat="1" applyFont="1" applyFill="1" applyBorder="1" applyAlignment="1" applyProtection="1">
      <alignment horizontal="left" vertical="center"/>
    </xf>
    <xf numFmtId="3" fontId="7" fillId="0" borderId="3" xfId="0" applyNumberFormat="1" applyFont="1" applyFill="1" applyBorder="1" applyAlignment="1" applyProtection="1">
      <alignment horizontal="right" vertical="center"/>
    </xf>
    <xf numFmtId="0" fontId="0" fillId="0" borderId="3" xfId="0" applyFill="1" applyBorder="1" applyAlignment="1"/>
    <xf numFmtId="0" fontId="0" fillId="0" borderId="3" xfId="0" applyBorder="1" applyAlignment="1"/>
    <xf numFmtId="0" fontId="3" fillId="2" borderId="3" xfId="0" applyNumberFormat="1" applyFont="1" applyFill="1" applyBorder="1" applyAlignment="1" applyProtection="1">
      <alignment horizontal="center" vertical="center"/>
    </xf>
    <xf numFmtId="0" fontId="0" fillId="0" borderId="0" xfId="0" applyFill="1" applyAlignment="1">
      <alignment horizontal="left"/>
    </xf>
    <xf numFmtId="2" fontId="6" fillId="0" borderId="3" xfId="0" applyNumberFormat="1" applyFont="1" applyFill="1" applyBorder="1" applyAlignment="1">
      <alignment horizontal="center" vertical="center" wrapText="1"/>
    </xf>
    <xf numFmtId="0" fontId="2" fillId="0" borderId="3" xfId="0" applyFont="1" applyFill="1" applyBorder="1" applyAlignment="1">
      <alignment horizontal="left" vertical="center" wrapText="1"/>
    </xf>
    <xf numFmtId="0" fontId="7" fillId="0" borderId="3" xfId="0" applyFont="1" applyFill="1" applyBorder="1" applyAlignment="1"/>
    <xf numFmtId="0" fontId="6" fillId="0" borderId="3" xfId="0" applyFont="1" applyFill="1" applyBorder="1" applyAlignment="1">
      <alignment horizontal="center" vertical="center" wrapText="1"/>
    </xf>
    <xf numFmtId="0" fontId="6" fillId="0" borderId="3" xfId="0" applyFont="1" applyFill="1" applyBorder="1" applyAlignment="1">
      <alignment horizontal="left" vertical="center" wrapText="1"/>
    </xf>
    <xf numFmtId="3" fontId="3" fillId="2" borderId="3" xfId="0" applyNumberFormat="1" applyFont="1" applyFill="1" applyBorder="1" applyAlignment="1" applyProtection="1">
      <alignment horizontal="right" vertical="center"/>
    </xf>
    <xf numFmtId="0" fontId="8" fillId="0" borderId="0" xfId="0" applyFont="1" applyFill="1" applyAlignment="1">
      <alignment vertical="center"/>
    </xf>
    <xf numFmtId="0" fontId="6" fillId="0" borderId="5" xfId="0" applyNumberFormat="1" applyFont="1" applyFill="1" applyBorder="1" applyAlignment="1">
      <alignment horizontal="center" vertical="center" wrapText="1"/>
    </xf>
    <xf numFmtId="0" fontId="2" fillId="0" borderId="6" xfId="0" applyNumberFormat="1" applyFont="1" applyFill="1" applyBorder="1" applyAlignment="1">
      <alignment horizontal="left" vertical="center" wrapText="1"/>
    </xf>
    <xf numFmtId="0" fontId="2" fillId="0" borderId="7" xfId="0" applyNumberFormat="1" applyFont="1" applyFill="1" applyBorder="1" applyAlignment="1">
      <alignment horizontal="left" vertical="center" wrapText="1"/>
    </xf>
    <xf numFmtId="0" fontId="2" fillId="0" borderId="8" xfId="0" applyNumberFormat="1" applyFont="1" applyFill="1" applyBorder="1" applyAlignment="1">
      <alignment horizontal="left" vertical="center" wrapText="1"/>
    </xf>
    <xf numFmtId="0" fontId="11" fillId="0" borderId="0" xfId="0" applyFont="1" applyFill="1" applyAlignment="1"/>
    <xf numFmtId="0" fontId="11" fillId="0" borderId="0" xfId="0" applyFont="1" applyAlignment="1"/>
    <xf numFmtId="0" fontId="14" fillId="0" borderId="5"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1" fillId="3" borderId="10" xfId="0" applyFont="1" applyFill="1" applyBorder="1" applyAlignment="1">
      <alignment horizontal="center" vertical="center" wrapText="1"/>
    </xf>
    <xf numFmtId="4" fontId="11" fillId="3" borderId="5" xfId="0" applyNumberFormat="1" applyFont="1" applyFill="1" applyBorder="1" applyAlignment="1">
      <alignment horizontal="right" vertical="center" wrapText="1"/>
    </xf>
    <xf numFmtId="0" fontId="11" fillId="4" borderId="5" xfId="0" applyFont="1" applyFill="1" applyBorder="1" applyAlignment="1">
      <alignment horizontal="center" vertical="center" wrapText="1"/>
    </xf>
    <xf numFmtId="4" fontId="11" fillId="4" borderId="5" xfId="0" applyNumberFormat="1" applyFont="1" applyFill="1" applyBorder="1" applyAlignment="1">
      <alignment horizontal="right" vertical="center" wrapText="1"/>
    </xf>
    <xf numFmtId="0" fontId="11" fillId="0" borderId="5" xfId="0" applyFont="1" applyFill="1" applyBorder="1" applyAlignment="1">
      <alignment vertical="center" wrapText="1"/>
    </xf>
    <xf numFmtId="4" fontId="11" fillId="0" borderId="5" xfId="0" applyNumberFormat="1" applyFont="1" applyFill="1" applyBorder="1" applyAlignment="1">
      <alignment horizontal="right" vertical="center" wrapText="1"/>
    </xf>
    <xf numFmtId="0" fontId="11" fillId="3" borderId="5" xfId="0" applyFont="1" applyFill="1" applyBorder="1" applyAlignment="1">
      <alignment vertical="center" wrapText="1"/>
    </xf>
    <xf numFmtId="0" fontId="11" fillId="4" borderId="5" xfId="0" applyFont="1" applyFill="1" applyBorder="1" applyAlignment="1">
      <alignment vertical="center" wrapText="1"/>
    </xf>
    <xf numFmtId="0" fontId="0" fillId="0" borderId="0" xfId="0" applyFont="1" applyFill="1" applyAlignment="1"/>
    <xf numFmtId="0" fontId="15" fillId="0" borderId="11" xfId="0" applyFont="1" applyFill="1" applyBorder="1" applyAlignment="1">
      <alignment vertical="center" wrapText="1"/>
    </xf>
    <xf numFmtId="0" fontId="11" fillId="0" borderId="10"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5" fillId="0" borderId="3" xfId="0" applyFont="1" applyFill="1" applyBorder="1" applyAlignment="1">
      <alignment vertical="center" wrapText="1"/>
    </xf>
    <xf numFmtId="0" fontId="15" fillId="0" borderId="12" xfId="0" applyFont="1" applyFill="1" applyBorder="1" applyAlignment="1">
      <alignment vertical="center" wrapText="1"/>
    </xf>
    <xf numFmtId="0" fontId="15" fillId="0" borderId="13" xfId="0" applyFont="1" applyFill="1" applyBorder="1" applyAlignment="1">
      <alignment vertical="center" wrapText="1"/>
    </xf>
    <xf numFmtId="3" fontId="11" fillId="0" borderId="5" xfId="0" applyNumberFormat="1"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5" fillId="0" borderId="5" xfId="0" applyFont="1" applyFill="1" applyBorder="1" applyAlignment="1">
      <alignment vertical="center" wrapText="1"/>
    </xf>
    <xf numFmtId="0" fontId="11" fillId="0" borderId="5" xfId="0" applyFont="1" applyFill="1" applyBorder="1" applyAlignment="1">
      <alignment horizontal="right" vertical="center" wrapText="1"/>
    </xf>
    <xf numFmtId="3" fontId="11" fillId="0" borderId="5" xfId="0" applyNumberFormat="1" applyFont="1" applyFill="1" applyBorder="1" applyAlignment="1">
      <alignment horizontal="right" vertical="center" wrapText="1"/>
    </xf>
    <xf numFmtId="0" fontId="11" fillId="0" borderId="11" xfId="0" applyFont="1" applyFill="1" applyBorder="1" applyAlignment="1"/>
    <xf numFmtId="0" fontId="11" fillId="0" borderId="3" xfId="0" applyFont="1" applyFill="1" applyBorder="1" applyAlignment="1"/>
    <xf numFmtId="0" fontId="11" fillId="0" borderId="0" xfId="0" applyFont="1" applyFill="1" applyAlignment="1">
      <alignment horizontal="center"/>
    </xf>
    <xf numFmtId="0" fontId="2" fillId="0" borderId="0" xfId="0" applyFont="1" applyFill="1" applyAlignment="1"/>
    <xf numFmtId="0" fontId="5" fillId="0" borderId="0" xfId="0" applyFont="1" applyAlignment="1"/>
    <xf numFmtId="2" fontId="6" fillId="0" borderId="19" xfId="0" applyNumberFormat="1" applyFont="1" applyFill="1" applyBorder="1" applyAlignment="1" applyProtection="1">
      <alignment horizontal="center" vertical="center" wrapText="1"/>
    </xf>
    <xf numFmtId="2" fontId="6" fillId="0" borderId="19" xfId="0" applyNumberFormat="1" applyFont="1" applyFill="1" applyBorder="1" applyAlignment="1">
      <alignment horizontal="center" vertical="center" wrapText="1"/>
    </xf>
    <xf numFmtId="49" fontId="2" fillId="0" borderId="3" xfId="0" applyNumberFormat="1" applyFont="1" applyFill="1" applyBorder="1" applyAlignment="1" applyProtection="1">
      <alignment horizontal="left" vertical="center" wrapText="1" indent="1"/>
    </xf>
    <xf numFmtId="187" fontId="16" fillId="0" borderId="3" xfId="40" applyNumberFormat="1" applyFont="1" applyFill="1" applyBorder="1">
      <alignment vertical="center"/>
    </xf>
    <xf numFmtId="49" fontId="2" fillId="0" borderId="3" xfId="0" applyNumberFormat="1" applyFont="1" applyFill="1" applyBorder="1" applyAlignment="1" applyProtection="1">
      <alignment horizontal="left" vertical="center" wrapText="1" indent="3"/>
    </xf>
    <xf numFmtId="0" fontId="11" fillId="4" borderId="10" xfId="0" applyFont="1" applyFill="1" applyBorder="1" applyAlignment="1">
      <alignment horizontal="right" vertical="center" wrapText="1"/>
    </xf>
    <xf numFmtId="0" fontId="4" fillId="2" borderId="0" xfId="0" applyFont="1" applyFill="1" applyAlignment="1">
      <alignment vertical="center"/>
    </xf>
    <xf numFmtId="0" fontId="0" fillId="2" borderId="0" xfId="0" applyFill="1" applyAlignment="1">
      <alignment vertical="center"/>
    </xf>
    <xf numFmtId="0" fontId="2" fillId="2" borderId="0" xfId="0" applyFont="1" applyFill="1" applyAlignment="1"/>
    <xf numFmtId="0" fontId="2" fillId="2" borderId="0" xfId="0" applyFont="1" applyFill="1" applyAlignment="1">
      <alignment horizontal="center" vertical="center"/>
    </xf>
    <xf numFmtId="188" fontId="2" fillId="2" borderId="0" xfId="0" applyNumberFormat="1" applyFont="1" applyFill="1" applyAlignment="1">
      <alignment horizontal="center" vertical="center"/>
    </xf>
    <xf numFmtId="0" fontId="0" fillId="2" borderId="0" xfId="0" applyFill="1" applyAlignment="1"/>
    <xf numFmtId="2" fontId="6" fillId="2" borderId="3" xfId="0" applyNumberFormat="1" applyFont="1" applyFill="1" applyBorder="1" applyAlignment="1" applyProtection="1">
      <alignment horizontal="center" vertical="center" wrapText="1"/>
    </xf>
    <xf numFmtId="2" fontId="6" fillId="2" borderId="19" xfId="0" applyNumberFormat="1" applyFont="1" applyFill="1" applyBorder="1" applyAlignment="1" applyProtection="1">
      <alignment horizontal="center" vertical="center" wrapText="1"/>
    </xf>
    <xf numFmtId="188" fontId="6" fillId="2" borderId="19" xfId="0" applyNumberFormat="1" applyFont="1" applyFill="1" applyBorder="1" applyAlignment="1" applyProtection="1">
      <alignment horizontal="center" vertical="center" wrapText="1"/>
    </xf>
    <xf numFmtId="3" fontId="2" fillId="2" borderId="3" xfId="0" applyNumberFormat="1" applyFont="1" applyFill="1" applyBorder="1" applyAlignment="1" applyProtection="1">
      <alignment horizontal="center" vertical="center"/>
    </xf>
    <xf numFmtId="188" fontId="2" fillId="2" borderId="3" xfId="0" applyNumberFormat="1" applyFont="1" applyFill="1" applyBorder="1" applyAlignment="1">
      <alignment horizontal="center" vertical="center"/>
    </xf>
    <xf numFmtId="0" fontId="2" fillId="2" borderId="3" xfId="0" applyNumberFormat="1" applyFont="1" applyFill="1" applyBorder="1" applyAlignment="1" applyProtection="1">
      <alignment vertical="center"/>
    </xf>
    <xf numFmtId="0" fontId="2" fillId="2" borderId="2" xfId="0" applyNumberFormat="1" applyFont="1" applyFill="1" applyBorder="1" applyAlignment="1" applyProtection="1">
      <alignment vertical="center"/>
    </xf>
    <xf numFmtId="3" fontId="2" fillId="2" borderId="2" xfId="0" applyNumberFormat="1" applyFont="1" applyFill="1" applyBorder="1" applyAlignment="1" applyProtection="1">
      <alignment horizontal="center" vertical="center"/>
    </xf>
    <xf numFmtId="49" fontId="2" fillId="2" borderId="3" xfId="0" applyNumberFormat="1" applyFont="1" applyFill="1" applyBorder="1" applyAlignment="1">
      <alignment horizontal="center" vertical="center"/>
    </xf>
    <xf numFmtId="0" fontId="2" fillId="2" borderId="0" xfId="0" applyFont="1" applyFill="1" applyAlignment="1">
      <alignment horizontal="center"/>
    </xf>
    <xf numFmtId="9" fontId="2" fillId="2" borderId="0" xfId="0" applyNumberFormat="1" applyFont="1" applyFill="1" applyAlignment="1">
      <alignment horizontal="center" vertical="center"/>
    </xf>
    <xf numFmtId="0" fontId="6" fillId="2" borderId="3" xfId="0" applyNumberFormat="1" applyFont="1" applyFill="1" applyBorder="1" applyAlignment="1" applyProtection="1">
      <alignment horizontal="center" vertical="center"/>
    </xf>
    <xf numFmtId="9" fontId="6" fillId="2" borderId="3" xfId="0" applyNumberFormat="1" applyFont="1" applyFill="1" applyBorder="1" applyAlignment="1" applyProtection="1">
      <alignment horizontal="center" vertical="center" wrapText="1"/>
    </xf>
    <xf numFmtId="9" fontId="2" fillId="2" borderId="3" xfId="0" applyNumberFormat="1" applyFont="1" applyFill="1" applyBorder="1" applyAlignment="1">
      <alignment horizontal="center" vertical="center"/>
    </xf>
    <xf numFmtId="0" fontId="4" fillId="0" borderId="0" xfId="0" applyFont="1" applyAlignment="1">
      <alignment vertical="center"/>
    </xf>
    <xf numFmtId="0" fontId="0" fillId="0" borderId="0" xfId="0" applyAlignment="1">
      <alignment vertical="center"/>
    </xf>
    <xf numFmtId="0" fontId="2" fillId="0" borderId="0" xfId="0" applyFont="1" applyFill="1" applyAlignment="1">
      <alignment horizontal="center" vertical="center"/>
    </xf>
    <xf numFmtId="188" fontId="2" fillId="2" borderId="0" xfId="0" applyNumberFormat="1" applyFont="1" applyFill="1" applyAlignment="1">
      <alignment vertical="center"/>
    </xf>
    <xf numFmtId="0" fontId="2" fillId="0" borderId="3" xfId="0" applyNumberFormat="1" applyFont="1" applyFill="1" applyBorder="1" applyAlignment="1" applyProtection="1">
      <alignment horizontal="center" vertical="center"/>
    </xf>
    <xf numFmtId="0" fontId="2" fillId="2" borderId="3" xfId="0" applyFont="1" applyFill="1" applyBorder="1" applyAlignment="1">
      <alignment horizontal="center" vertical="center"/>
    </xf>
    <xf numFmtId="188" fontId="2" fillId="2" borderId="3" xfId="0" applyNumberFormat="1" applyFont="1" applyFill="1" applyBorder="1" applyAlignment="1">
      <alignment vertical="center"/>
    </xf>
    <xf numFmtId="0" fontId="2" fillId="0" borderId="3" xfId="0" applyNumberFormat="1" applyFont="1" applyFill="1" applyBorder="1" applyAlignment="1" applyProtection="1">
      <alignment horizontal="center" vertical="center" wrapText="1"/>
    </xf>
    <xf numFmtId="189" fontId="2" fillId="2" borderId="3" xfId="0" applyNumberFormat="1" applyFont="1" applyFill="1" applyBorder="1" applyAlignment="1" applyProtection="1">
      <alignment horizontal="center" vertical="center"/>
    </xf>
    <xf numFmtId="0" fontId="2" fillId="0" borderId="3" xfId="0" applyNumberFormat="1" applyFont="1" applyFill="1" applyBorder="1" applyAlignment="1" applyProtection="1">
      <alignment vertical="center"/>
    </xf>
    <xf numFmtId="0" fontId="2" fillId="0" borderId="3" xfId="0" applyFont="1" applyFill="1" applyBorder="1" applyAlignment="1">
      <alignment horizontal="center" vertical="center"/>
    </xf>
    <xf numFmtId="188" fontId="2" fillId="0" borderId="3" xfId="0" applyNumberFormat="1" applyFont="1" applyFill="1" applyBorder="1" applyAlignment="1">
      <alignment vertical="center"/>
    </xf>
    <xf numFmtId="0" fontId="2" fillId="0" borderId="3" xfId="0" applyNumberFormat="1" applyFont="1" applyFill="1" applyBorder="1" applyAlignment="1" applyProtection="1">
      <alignment vertical="center" wrapText="1"/>
    </xf>
    <xf numFmtId="189" fontId="2" fillId="0" borderId="3" xfId="0" applyNumberFormat="1" applyFont="1" applyFill="1" applyBorder="1" applyAlignment="1" applyProtection="1">
      <alignment horizontal="center" vertical="center"/>
    </xf>
    <xf numFmtId="3" fontId="2" fillId="0" borderId="3" xfId="0" applyNumberFormat="1" applyFont="1" applyFill="1" applyBorder="1" applyAlignment="1" applyProtection="1">
      <alignment horizontal="center" vertical="center"/>
    </xf>
    <xf numFmtId="49" fontId="6" fillId="2" borderId="3" xfId="42" applyNumberFormat="1" applyFont="1" applyFill="1" applyBorder="1" applyAlignment="1" applyProtection="1">
      <alignment horizontal="center" vertical="center"/>
    </xf>
    <xf numFmtId="49" fontId="6" fillId="2" borderId="3" xfId="42" applyNumberFormat="1" applyFont="1" applyFill="1" applyBorder="1" applyAlignment="1" applyProtection="1">
      <alignment horizontal="left" vertical="center"/>
    </xf>
    <xf numFmtId="189" fontId="2" fillId="2" borderId="3" xfId="0" applyNumberFormat="1" applyFont="1" applyFill="1" applyBorder="1" applyAlignment="1">
      <alignment horizontal="center" vertical="center"/>
    </xf>
    <xf numFmtId="49" fontId="2" fillId="2" borderId="3" xfId="42" applyNumberFormat="1" applyFont="1" applyFill="1" applyBorder="1" applyAlignment="1" applyProtection="1">
      <alignment horizontal="left" vertical="center"/>
    </xf>
    <xf numFmtId="189" fontId="2" fillId="2" borderId="19" xfId="0" applyNumberFormat="1" applyFont="1" applyFill="1" applyBorder="1" applyAlignment="1" applyProtection="1">
      <alignment horizontal="center" vertical="center"/>
    </xf>
    <xf numFmtId="0" fontId="18" fillId="0" borderId="0" xfId="0" applyFont="1" applyAlignment="1">
      <alignment vertical="center" wrapText="1"/>
    </xf>
    <xf numFmtId="0" fontId="2" fillId="2" borderId="0" xfId="0" applyFont="1" applyFill="1" applyAlignment="1">
      <alignment vertical="center"/>
    </xf>
    <xf numFmtId="0" fontId="0" fillId="0" borderId="0" xfId="0" applyFont="1" applyAlignment="1">
      <alignment vertical="center"/>
    </xf>
    <xf numFmtId="188" fontId="0" fillId="0" borderId="0" xfId="0" applyNumberFormat="1" applyFont="1" applyAlignment="1">
      <alignment vertical="center"/>
    </xf>
    <xf numFmtId="188" fontId="6" fillId="0" borderId="19" xfId="0" applyNumberFormat="1" applyFont="1" applyFill="1" applyBorder="1" applyAlignment="1" applyProtection="1">
      <alignment horizontal="center" vertical="center" wrapText="1"/>
    </xf>
    <xf numFmtId="3" fontId="2" fillId="0" borderId="3" xfId="0" applyNumberFormat="1" applyFont="1" applyFill="1" applyBorder="1" applyAlignment="1" applyProtection="1">
      <alignment vertical="center"/>
    </xf>
    <xf numFmtId="0" fontId="19" fillId="2" borderId="3" xfId="38" applyFont="1" applyFill="1" applyBorder="1" applyAlignment="1">
      <alignment vertical="center"/>
    </xf>
    <xf numFmtId="188" fontId="19" fillId="0" borderId="3" xfId="27" applyNumberFormat="1" applyFont="1" applyBorder="1" applyAlignment="1">
      <alignment horizontal="center" vertical="center"/>
    </xf>
    <xf numFmtId="188" fontId="7" fillId="0" borderId="3" xfId="27" applyNumberFormat="1" applyFont="1" applyBorder="1" applyAlignment="1">
      <alignment vertical="center"/>
    </xf>
    <xf numFmtId="0" fontId="2" fillId="0" borderId="3" xfId="86" applyNumberFormat="1" applyFont="1" applyFill="1" applyBorder="1" applyAlignment="1" applyProtection="1">
      <alignment horizontal="left" vertical="center" wrapText="1"/>
    </xf>
    <xf numFmtId="0" fontId="2" fillId="2" borderId="3" xfId="86" applyNumberFormat="1" applyFont="1" applyFill="1" applyBorder="1" applyAlignment="1" applyProtection="1">
      <alignment horizontal="center" vertical="center" wrapText="1"/>
    </xf>
    <xf numFmtId="0" fontId="19" fillId="2" borderId="3" xfId="38" applyFont="1" applyFill="1" applyBorder="1" applyAlignment="1">
      <alignment horizontal="center" vertical="center"/>
    </xf>
    <xf numFmtId="0" fontId="2" fillId="0" borderId="3" xfId="0" applyNumberFormat="1" applyFont="1" applyFill="1" applyBorder="1" applyAlignment="1" applyProtection="1">
      <alignment horizontal="left" vertical="center" wrapText="1"/>
    </xf>
    <xf numFmtId="0" fontId="2" fillId="2" borderId="3" xfId="0" applyNumberFormat="1" applyFont="1" applyFill="1" applyBorder="1" applyAlignment="1" applyProtection="1">
      <alignment horizontal="left" vertical="center" wrapText="1"/>
    </xf>
    <xf numFmtId="188" fontId="2" fillId="0" borderId="3" xfId="0" applyNumberFormat="1" applyFont="1" applyBorder="1" applyAlignment="1">
      <alignment horizontal="center" vertical="center"/>
    </xf>
    <xf numFmtId="3" fontId="6" fillId="2" borderId="3" xfId="0" applyNumberFormat="1" applyFont="1" applyFill="1" applyBorder="1" applyAlignment="1" applyProtection="1">
      <alignment horizontal="center" vertical="center"/>
    </xf>
    <xf numFmtId="3" fontId="6" fillId="2" borderId="3" xfId="0" applyNumberFormat="1" applyFont="1" applyFill="1" applyBorder="1" applyAlignment="1" applyProtection="1">
      <alignment vertical="center"/>
    </xf>
    <xf numFmtId="3" fontId="2" fillId="2" borderId="3" xfId="0" applyNumberFormat="1" applyFont="1" applyFill="1" applyBorder="1" applyAlignment="1" applyProtection="1">
      <alignment horizontal="left" vertical="center"/>
    </xf>
    <xf numFmtId="3" fontId="2" fillId="2" borderId="22" xfId="0" applyNumberFormat="1" applyFont="1" applyFill="1" applyBorder="1" applyAlignment="1" applyProtection="1">
      <alignment horizontal="center" vertical="center"/>
    </xf>
    <xf numFmtId="3" fontId="2" fillId="0" borderId="3" xfId="0" applyNumberFormat="1" applyFont="1" applyFill="1" applyBorder="1" applyAlignment="1" applyProtection="1">
      <alignment horizontal="left" vertical="center"/>
    </xf>
    <xf numFmtId="3" fontId="6" fillId="0" borderId="3" xfId="0" applyNumberFormat="1" applyFont="1" applyFill="1" applyBorder="1" applyAlignment="1" applyProtection="1">
      <alignment horizontal="center" vertical="center"/>
    </xf>
    <xf numFmtId="0" fontId="0" fillId="0" borderId="0" xfId="0" applyFont="1" applyFill="1" applyAlignment="1">
      <alignment horizontal="center" vertical="center"/>
    </xf>
    <xf numFmtId="0" fontId="0" fillId="0" borderId="0" xfId="0" applyFill="1" applyAlignment="1">
      <alignment horizontal="right" vertical="center"/>
    </xf>
    <xf numFmtId="189" fontId="0" fillId="0" borderId="0" xfId="0" applyNumberFormat="1" applyFill="1" applyAlignment="1">
      <alignment horizontal="center" vertical="center"/>
    </xf>
    <xf numFmtId="188" fontId="0" fillId="0" borderId="0" xfId="0" applyNumberFormat="1" applyFill="1" applyAlignment="1">
      <alignment horizontal="right"/>
    </xf>
    <xf numFmtId="188" fontId="0" fillId="0" borderId="0" xfId="0" applyNumberFormat="1" applyFill="1" applyAlignment="1">
      <alignment horizontal="right" vertical="center"/>
    </xf>
    <xf numFmtId="0" fontId="2" fillId="0" borderId="0" xfId="0" applyFont="1" applyAlignment="1">
      <alignment horizontal="center" vertical="center"/>
    </xf>
    <xf numFmtId="189" fontId="6" fillId="0" borderId="19" xfId="0" applyNumberFormat="1" applyFont="1" applyFill="1" applyBorder="1" applyAlignment="1" applyProtection="1">
      <alignment horizontal="center" vertical="center" wrapText="1"/>
    </xf>
    <xf numFmtId="1" fontId="2" fillId="0" borderId="3" xfId="0" applyNumberFormat="1" applyFont="1" applyFill="1" applyBorder="1" applyAlignment="1" applyProtection="1">
      <alignment horizontal="left" vertical="center" shrinkToFit="1"/>
    </xf>
    <xf numFmtId="0" fontId="0" fillId="0" borderId="3" xfId="0" applyFont="1" applyBorder="1" applyAlignment="1">
      <alignment horizontal="center" vertical="center"/>
    </xf>
    <xf numFmtId="187" fontId="2" fillId="0" borderId="19" xfId="0" applyNumberFormat="1" applyFont="1" applyFill="1" applyBorder="1" applyAlignment="1" applyProtection="1">
      <alignment horizontal="center" vertical="center" wrapText="1"/>
    </xf>
    <xf numFmtId="189" fontId="2" fillId="0" borderId="19" xfId="0" applyNumberFormat="1" applyFont="1" applyFill="1" applyBorder="1" applyAlignment="1" applyProtection="1">
      <alignment horizontal="center" vertical="center" wrapText="1"/>
    </xf>
    <xf numFmtId="188" fontId="2" fillId="0" borderId="19" xfId="0" applyNumberFormat="1" applyFont="1" applyFill="1" applyBorder="1" applyAlignment="1" applyProtection="1">
      <alignment horizontal="right" vertical="center" wrapText="1"/>
    </xf>
    <xf numFmtId="0" fontId="2" fillId="0" borderId="3" xfId="0" applyFont="1" applyFill="1" applyBorder="1" applyAlignment="1">
      <alignment vertical="center" wrapText="1"/>
    </xf>
    <xf numFmtId="187" fontId="2" fillId="0" borderId="3" xfId="0" applyNumberFormat="1" applyFont="1" applyFill="1" applyBorder="1" applyAlignment="1" applyProtection="1">
      <alignment horizontal="center" vertical="center"/>
    </xf>
    <xf numFmtId="189" fontId="2" fillId="0" borderId="3" xfId="0" applyNumberFormat="1" applyFont="1" applyFill="1" applyBorder="1" applyAlignment="1">
      <alignment horizontal="center" vertical="center"/>
    </xf>
    <xf numFmtId="188" fontId="2" fillId="0" borderId="3" xfId="0" applyNumberFormat="1" applyFont="1" applyFill="1" applyBorder="1" applyAlignment="1">
      <alignment horizontal="right" vertical="center"/>
    </xf>
    <xf numFmtId="3" fontId="11" fillId="2" borderId="3" xfId="0" applyNumberFormat="1" applyFont="1" applyFill="1" applyBorder="1" applyAlignment="1" applyProtection="1">
      <alignment horizontal="left" vertical="center"/>
    </xf>
    <xf numFmtId="0" fontId="11" fillId="0" borderId="3" xfId="0" applyFont="1" applyFill="1" applyBorder="1" applyAlignment="1" applyProtection="1">
      <alignment horizontal="left" vertical="center"/>
    </xf>
    <xf numFmtId="3" fontId="11" fillId="0" borderId="3" xfId="0" applyNumberFormat="1" applyFont="1" applyFill="1" applyBorder="1" applyAlignment="1" applyProtection="1">
      <alignment vertical="center"/>
    </xf>
    <xf numFmtId="0" fontId="11" fillId="0" borderId="3" xfId="42" applyFont="1" applyFill="1" applyBorder="1" applyAlignment="1" applyProtection="1">
      <alignment vertical="center" wrapText="1"/>
    </xf>
    <xf numFmtId="0" fontId="11" fillId="2" borderId="3" xfId="0" applyFont="1" applyFill="1" applyBorder="1" applyAlignment="1" applyProtection="1">
      <alignment horizontal="left" vertical="center"/>
    </xf>
    <xf numFmtId="0" fontId="0" fillId="0" borderId="0" xfId="0" applyFill="1" applyBorder="1" applyAlignment="1"/>
    <xf numFmtId="0" fontId="2" fillId="2" borderId="3" xfId="0" applyFont="1" applyFill="1" applyBorder="1" applyAlignment="1">
      <alignment vertical="center" wrapText="1"/>
    </xf>
    <xf numFmtId="187" fontId="2" fillId="5" borderId="3" xfId="0" applyNumberFormat="1" applyFont="1" applyFill="1" applyBorder="1" applyAlignment="1" applyProtection="1">
      <alignment horizontal="center" vertical="center"/>
    </xf>
    <xf numFmtId="187" fontId="2" fillId="0" borderId="3" xfId="0" applyNumberFormat="1" applyFont="1" applyFill="1" applyBorder="1" applyAlignment="1" applyProtection="1">
      <alignment horizontal="left" vertical="center"/>
    </xf>
    <xf numFmtId="189" fontId="2" fillId="0" borderId="22" xfId="0" applyNumberFormat="1" applyFont="1" applyFill="1" applyBorder="1" applyAlignment="1">
      <alignment horizontal="center" vertical="center"/>
    </xf>
    <xf numFmtId="188" fontId="2" fillId="0" borderId="3" xfId="0" applyNumberFormat="1" applyFont="1" applyFill="1" applyBorder="1" applyAlignment="1" applyProtection="1">
      <alignment horizontal="right" vertical="center" wrapText="1"/>
    </xf>
    <xf numFmtId="188" fontId="2" fillId="0" borderId="23" xfId="0" applyNumberFormat="1" applyFont="1" applyFill="1" applyBorder="1" applyAlignment="1">
      <alignment horizontal="right" vertical="center"/>
    </xf>
    <xf numFmtId="3" fontId="3" fillId="0" borderId="22" xfId="33" applyNumberFormat="1" applyFont="1" applyFill="1" applyBorder="1" applyAlignment="1" applyProtection="1">
      <alignment horizontal="left" vertical="center"/>
    </xf>
    <xf numFmtId="0" fontId="7" fillId="0" borderId="3" xfId="38" applyFont="1" applyBorder="1" applyAlignment="1">
      <alignment vertical="center"/>
    </xf>
    <xf numFmtId="0" fontId="7" fillId="0" borderId="3" xfId="38" applyFont="1" applyBorder="1" applyAlignment="1">
      <alignment horizontal="center" vertical="center"/>
    </xf>
    <xf numFmtId="188" fontId="7" fillId="0" borderId="3" xfId="27" applyNumberFormat="1" applyFont="1" applyBorder="1" applyAlignment="1">
      <alignment horizontal="center" vertical="center"/>
    </xf>
    <xf numFmtId="187" fontId="11" fillId="0" borderId="3" xfId="0" applyNumberFormat="1" applyFont="1" applyFill="1" applyBorder="1" applyAlignment="1" applyProtection="1">
      <alignment horizontal="center" vertical="center"/>
      <protection locked="0"/>
    </xf>
    <xf numFmtId="0" fontId="3" fillId="0" borderId="3" xfId="0" applyNumberFormat="1" applyFont="1" applyFill="1" applyBorder="1" applyAlignment="1" applyProtection="1">
      <alignment horizontal="center" vertical="center"/>
    </xf>
    <xf numFmtId="0" fontId="3" fillId="0" borderId="3" xfId="0" applyNumberFormat="1" applyFont="1" applyFill="1" applyBorder="1" applyAlignment="1" applyProtection="1">
      <alignment vertical="center"/>
    </xf>
    <xf numFmtId="0" fontId="3" fillId="0" borderId="22" xfId="0" applyNumberFormat="1" applyFont="1" applyFill="1" applyBorder="1" applyAlignment="1" applyProtection="1">
      <alignment vertical="center"/>
    </xf>
    <xf numFmtId="0" fontId="11" fillId="4" borderId="10" xfId="0" applyFont="1" applyFill="1" applyBorder="1" applyAlignment="1">
      <alignment horizontal="left" vertical="center" wrapText="1" indent="1"/>
    </xf>
    <xf numFmtId="0" fontId="15" fillId="0" borderId="5" xfId="0" applyNumberFormat="1" applyFont="1" applyFill="1" applyBorder="1" applyAlignment="1">
      <alignment vertical="center" wrapText="1"/>
    </xf>
    <xf numFmtId="190" fontId="11" fillId="0" borderId="26" xfId="0" applyNumberFormat="1" applyFont="1" applyFill="1" applyBorder="1" applyAlignment="1">
      <alignment horizontal="center" vertical="center" wrapText="1"/>
    </xf>
    <xf numFmtId="190" fontId="11" fillId="0" borderId="5" xfId="0" applyNumberFormat="1" applyFont="1" applyFill="1" applyBorder="1" applyAlignment="1">
      <alignment horizontal="center" vertical="center" wrapText="1"/>
    </xf>
    <xf numFmtId="0" fontId="15" fillId="0" borderId="29" xfId="0" applyFont="1" applyFill="1" applyBorder="1" applyAlignment="1">
      <alignment vertical="center" wrapText="1"/>
    </xf>
    <xf numFmtId="0" fontId="15" fillId="0" borderId="32" xfId="0" applyFont="1" applyFill="1" applyBorder="1" applyAlignment="1">
      <alignment vertical="center" wrapText="1"/>
    </xf>
    <xf numFmtId="0" fontId="15" fillId="0" borderId="33" xfId="0" applyFont="1" applyFill="1" applyBorder="1" applyAlignment="1">
      <alignment vertical="center" wrapText="1"/>
    </xf>
    <xf numFmtId="0" fontId="11" fillId="6" borderId="5" xfId="0" applyFont="1" applyFill="1" applyBorder="1" applyAlignment="1">
      <alignment horizontal="center" vertical="center" wrapText="1"/>
    </xf>
    <xf numFmtId="0" fontId="11" fillId="6" borderId="10" xfId="0" applyFont="1" applyFill="1" applyBorder="1" applyAlignment="1">
      <alignment horizontal="left" vertical="center" wrapText="1"/>
    </xf>
    <xf numFmtId="3" fontId="11" fillId="6" borderId="5" xfId="0" applyNumberFormat="1" applyFont="1" applyFill="1" applyBorder="1" applyAlignment="1">
      <alignment horizontal="right" vertical="center" wrapText="1"/>
    </xf>
    <xf numFmtId="0" fontId="11" fillId="3" borderId="10" xfId="0" applyFont="1" applyFill="1" applyBorder="1" applyAlignment="1">
      <alignment horizontal="left" vertical="center" wrapText="1"/>
    </xf>
    <xf numFmtId="3" fontId="11" fillId="3" borderId="5" xfId="0" applyNumberFormat="1" applyFont="1" applyFill="1" applyBorder="1" applyAlignment="1">
      <alignment horizontal="right" vertical="center" wrapText="1"/>
    </xf>
    <xf numFmtId="3" fontId="11" fillId="4" borderId="5" xfId="0" applyNumberFormat="1" applyFont="1" applyFill="1" applyBorder="1" applyAlignment="1">
      <alignment horizontal="right" vertical="center" wrapText="1"/>
    </xf>
    <xf numFmtId="0" fontId="11" fillId="6" borderId="5" xfId="0" applyFont="1" applyFill="1" applyBorder="1" applyAlignment="1">
      <alignment vertical="center" wrapText="1"/>
    </xf>
    <xf numFmtId="2" fontId="21" fillId="0" borderId="0" xfId="0" applyNumberFormat="1" applyFont="1" applyFill="1" applyAlignment="1">
      <alignment vertical="center"/>
    </xf>
    <xf numFmtId="0" fontId="2" fillId="0" borderId="0" xfId="0" applyFont="1" applyFill="1" applyAlignment="1">
      <alignment vertical="center"/>
    </xf>
    <xf numFmtId="0" fontId="0" fillId="0" borderId="0" xfId="0" applyFont="1" applyFill="1" applyAlignment="1">
      <alignment horizontal="center"/>
    </xf>
    <xf numFmtId="2" fontId="2" fillId="0" borderId="0" xfId="0" applyNumberFormat="1" applyFont="1" applyFill="1" applyAlignment="1">
      <alignment vertical="center"/>
    </xf>
    <xf numFmtId="0" fontId="12" fillId="0" borderId="3" xfId="0" applyFont="1" applyBorder="1" applyAlignment="1">
      <alignment horizontal="center" vertical="center"/>
    </xf>
    <xf numFmtId="49" fontId="2" fillId="0" borderId="3" xfId="0" applyNumberFormat="1" applyFont="1" applyFill="1" applyBorder="1" applyAlignment="1" applyProtection="1">
      <alignment horizontal="left" vertical="center" wrapText="1" indent="2"/>
    </xf>
    <xf numFmtId="0" fontId="22" fillId="0" borderId="3" xfId="0" applyFont="1" applyBorder="1" applyAlignment="1"/>
    <xf numFmtId="2" fontId="21" fillId="0" borderId="0" xfId="0" applyNumberFormat="1" applyFont="1" applyAlignment="1">
      <alignment vertical="center"/>
    </xf>
    <xf numFmtId="0" fontId="2" fillId="0" borderId="0" xfId="0" applyFont="1" applyAlignment="1"/>
    <xf numFmtId="0" fontId="0" fillId="0" borderId="0" xfId="0" applyFont="1" applyAlignment="1"/>
    <xf numFmtId="0" fontId="2" fillId="0" borderId="0" xfId="0" applyFont="1" applyAlignment="1">
      <alignment vertical="center"/>
    </xf>
    <xf numFmtId="0" fontId="11" fillId="4" borderId="10" xfId="0" applyFont="1" applyFill="1" applyBorder="1" applyAlignment="1">
      <alignment horizontal="right" vertical="center" wrapText="1" indent="1"/>
    </xf>
    <xf numFmtId="2" fontId="2" fillId="0" borderId="0" xfId="0" applyNumberFormat="1" applyFont="1" applyAlignment="1">
      <alignment vertical="center"/>
    </xf>
    <xf numFmtId="189" fontId="2" fillId="2" borderId="0" xfId="0" applyNumberFormat="1" applyFont="1" applyFill="1" applyAlignment="1">
      <alignment horizontal="center" vertical="center"/>
    </xf>
    <xf numFmtId="188" fontId="2" fillId="0" borderId="0" xfId="0" applyNumberFormat="1" applyFont="1" applyAlignment="1">
      <alignment horizontal="center" vertical="center"/>
    </xf>
    <xf numFmtId="0" fontId="6" fillId="0" borderId="3" xfId="0" applyNumberFormat="1" applyFont="1" applyFill="1" applyBorder="1" applyAlignment="1" applyProtection="1">
      <alignment horizontal="center" vertical="center"/>
    </xf>
    <xf numFmtId="189" fontId="6" fillId="2" borderId="22" xfId="0" applyNumberFormat="1" applyFont="1" applyFill="1" applyBorder="1" applyAlignment="1" applyProtection="1">
      <alignment horizontal="center" vertical="center"/>
    </xf>
    <xf numFmtId="188" fontId="6" fillId="2" borderId="3" xfId="0" applyNumberFormat="1" applyFont="1" applyFill="1" applyBorder="1" applyAlignment="1" applyProtection="1">
      <alignment horizontal="center" vertical="center"/>
    </xf>
    <xf numFmtId="188" fontId="6" fillId="0" borderId="3" xfId="0" applyNumberFormat="1" applyFont="1" applyBorder="1" applyAlignment="1">
      <alignment horizontal="center" vertical="center"/>
    </xf>
    <xf numFmtId="188" fontId="2" fillId="2" borderId="3" xfId="0" applyNumberFormat="1" applyFont="1" applyFill="1" applyBorder="1" applyAlignment="1" applyProtection="1">
      <alignment horizontal="center" vertical="center"/>
    </xf>
    <xf numFmtId="189" fontId="2" fillId="2" borderId="22" xfId="0" applyNumberFormat="1" applyFont="1" applyFill="1" applyBorder="1" applyAlignment="1" applyProtection="1">
      <alignment horizontal="center" vertical="center"/>
    </xf>
    <xf numFmtId="0" fontId="2" fillId="2" borderId="19" xfId="0" applyNumberFormat="1" applyFont="1" applyFill="1" applyBorder="1" applyAlignment="1" applyProtection="1">
      <alignment horizontal="left" vertical="center"/>
    </xf>
    <xf numFmtId="0" fontId="2" fillId="0" borderId="22" xfId="0" applyNumberFormat="1" applyFont="1" applyFill="1" applyBorder="1" applyAlignment="1" applyProtection="1">
      <alignment vertical="center"/>
    </xf>
    <xf numFmtId="189" fontId="2" fillId="0" borderId="19" xfId="0" applyNumberFormat="1" applyFont="1" applyFill="1" applyBorder="1" applyAlignment="1" applyProtection="1">
      <alignment horizontal="center" vertical="center"/>
    </xf>
    <xf numFmtId="0" fontId="2" fillId="0" borderId="35" xfId="0" applyNumberFormat="1" applyFont="1" applyFill="1" applyBorder="1" applyAlignment="1" applyProtection="1">
      <alignment horizontal="left" vertical="center"/>
    </xf>
    <xf numFmtId="0" fontId="2" fillId="0" borderId="35" xfId="0" applyNumberFormat="1" applyFont="1" applyFill="1" applyBorder="1" applyAlignment="1" applyProtection="1">
      <alignment vertical="center"/>
    </xf>
    <xf numFmtId="49" fontId="2" fillId="0" borderId="19" xfId="0" applyNumberFormat="1" applyFont="1" applyFill="1" applyBorder="1" applyAlignment="1" applyProtection="1">
      <alignment horizontal="center" vertical="center"/>
    </xf>
    <xf numFmtId="0" fontId="2" fillId="2" borderId="19" xfId="0" applyNumberFormat="1" applyFont="1" applyFill="1" applyBorder="1" applyAlignment="1" applyProtection="1">
      <alignment horizontal="center" vertical="center"/>
    </xf>
    <xf numFmtId="189" fontId="2" fillId="2" borderId="28" xfId="0" applyNumberFormat="1" applyFont="1" applyFill="1" applyBorder="1" applyAlignment="1" applyProtection="1">
      <alignment horizontal="center" vertical="center"/>
    </xf>
    <xf numFmtId="0" fontId="2" fillId="0" borderId="19" xfId="0" applyNumberFormat="1" applyFont="1" applyFill="1" applyBorder="1" applyAlignment="1" applyProtection="1">
      <alignment horizontal="center" vertical="center"/>
    </xf>
    <xf numFmtId="188" fontId="2" fillId="2" borderId="0" xfId="0" applyNumberFormat="1" applyFont="1" applyFill="1" applyBorder="1" applyAlignment="1">
      <alignment horizontal="center" vertical="center"/>
    </xf>
    <xf numFmtId="188" fontId="2" fillId="0" borderId="0" xfId="0" applyNumberFormat="1" applyFont="1" applyBorder="1" applyAlignment="1">
      <alignment horizontal="center" vertical="center"/>
    </xf>
    <xf numFmtId="0" fontId="0" fillId="0" borderId="0" xfId="0" applyNumberFormat="1" applyFont="1" applyFill="1" applyBorder="1" applyAlignment="1" applyProtection="1">
      <alignment wrapText="1"/>
    </xf>
    <xf numFmtId="0" fontId="2" fillId="0" borderId="0" xfId="0" applyFont="1" applyFill="1" applyAlignment="1">
      <alignment horizontal="left"/>
    </xf>
    <xf numFmtId="0" fontId="0" fillId="0" borderId="0" xfId="0" applyFill="1" applyAlignment="1">
      <alignment horizontal="center" vertical="center"/>
    </xf>
    <xf numFmtId="188" fontId="0" fillId="0" borderId="0" xfId="0" applyNumberFormat="1" applyFill="1" applyAlignment="1">
      <alignment horizontal="center" vertical="center"/>
    </xf>
    <xf numFmtId="0" fontId="4" fillId="0" borderId="0" xfId="0" applyFont="1" applyFill="1" applyAlignment="1"/>
    <xf numFmtId="2" fontId="6" fillId="0" borderId="3" xfId="0" applyNumberFormat="1" applyFont="1" applyFill="1" applyBorder="1" applyAlignment="1" applyProtection="1">
      <alignment horizontal="left" vertical="center" wrapText="1"/>
    </xf>
    <xf numFmtId="188" fontId="6" fillId="0" borderId="3" xfId="0" applyNumberFormat="1" applyFont="1" applyFill="1" applyBorder="1" applyAlignment="1" applyProtection="1">
      <alignment horizontal="center" vertical="center" wrapText="1"/>
    </xf>
    <xf numFmtId="0" fontId="2" fillId="0" borderId="3" xfId="0" applyFont="1" applyFill="1" applyBorder="1" applyAlignment="1">
      <alignment horizontal="left" vertical="center"/>
    </xf>
    <xf numFmtId="0" fontId="6" fillId="2" borderId="3" xfId="0" applyNumberFormat="1" applyFont="1" applyFill="1" applyBorder="1" applyAlignment="1" applyProtection="1">
      <alignment horizontal="left" vertical="center"/>
    </xf>
    <xf numFmtId="187" fontId="18" fillId="5" borderId="3" xfId="0" applyNumberFormat="1" applyFont="1" applyFill="1" applyBorder="1" applyAlignment="1">
      <alignment horizontal="center" vertical="center" wrapText="1"/>
    </xf>
    <xf numFmtId="9" fontId="7" fillId="0" borderId="3" xfId="0" applyNumberFormat="1" applyFont="1" applyFill="1" applyBorder="1" applyAlignment="1">
      <alignment horizontal="center" vertical="center"/>
    </xf>
    <xf numFmtId="188" fontId="0" fillId="0" borderId="3" xfId="0" applyNumberFormat="1" applyFill="1" applyBorder="1" applyAlignment="1">
      <alignment horizontal="center" vertical="center"/>
    </xf>
    <xf numFmtId="0" fontId="2" fillId="0" borderId="3" xfId="0" applyFont="1" applyFill="1" applyBorder="1" applyAlignment="1">
      <alignment horizontal="left"/>
    </xf>
    <xf numFmtId="0" fontId="0" fillId="5" borderId="0" xfId="0" applyFill="1" applyAlignment="1"/>
    <xf numFmtId="0" fontId="0" fillId="0" borderId="0" xfId="0" applyBorder="1" applyAlignment="1"/>
    <xf numFmtId="188" fontId="2" fillId="0" borderId="0" xfId="0" applyNumberFormat="1" applyFont="1" applyFill="1" applyAlignment="1">
      <alignment horizontal="center" vertical="center"/>
    </xf>
    <xf numFmtId="0" fontId="2" fillId="2" borderId="3" xfId="0" applyFont="1" applyFill="1" applyBorder="1" applyAlignment="1">
      <alignment vertical="center"/>
    </xf>
    <xf numFmtId="188" fontId="19" fillId="2" borderId="3" xfId="0" applyNumberFormat="1" applyFont="1" applyFill="1" applyBorder="1" applyAlignment="1">
      <alignment horizontal="center" vertical="center"/>
    </xf>
    <xf numFmtId="188" fontId="2" fillId="5" borderId="3" xfId="0" applyNumberFormat="1" applyFont="1" applyFill="1" applyBorder="1" applyAlignment="1">
      <alignment horizontal="center" vertical="center"/>
    </xf>
    <xf numFmtId="0" fontId="2" fillId="0" borderId="3" xfId="0" applyFont="1" applyFill="1" applyBorder="1" applyAlignment="1">
      <alignment vertical="center"/>
    </xf>
    <xf numFmtId="0" fontId="2" fillId="2" borderId="3" xfId="0" applyFont="1" applyFill="1" applyBorder="1" applyAlignment="1">
      <alignment horizontal="left" vertical="center"/>
    </xf>
    <xf numFmtId="188" fontId="0" fillId="0" borderId="3" xfId="0" applyNumberFormat="1" applyBorder="1" applyAlignment="1"/>
    <xf numFmtId="49" fontId="2" fillId="5" borderId="3" xfId="0" applyNumberFormat="1" applyFont="1" applyFill="1" applyBorder="1" applyAlignment="1">
      <alignment horizontal="center" vertical="center"/>
    </xf>
    <xf numFmtId="0" fontId="6" fillId="2" borderId="3" xfId="0" applyFont="1" applyFill="1" applyBorder="1" applyAlignment="1">
      <alignment vertical="center"/>
    </xf>
    <xf numFmtId="0" fontId="11" fillId="2" borderId="0" xfId="0" applyFont="1" applyFill="1" applyAlignment="1">
      <alignment horizontal="center" vertical="center"/>
    </xf>
    <xf numFmtId="2" fontId="14" fillId="0" borderId="3" xfId="0" applyNumberFormat="1" applyFont="1" applyFill="1" applyBorder="1" applyAlignment="1" applyProtection="1">
      <alignment horizontal="center" vertical="center" wrapText="1"/>
    </xf>
    <xf numFmtId="188" fontId="19" fillId="0" borderId="3" xfId="1" applyNumberFormat="1" applyFont="1" applyFill="1" applyBorder="1" applyAlignment="1">
      <alignment horizontal="center" vertical="center"/>
    </xf>
    <xf numFmtId="187" fontId="11" fillId="2" borderId="3" xfId="0" applyNumberFormat="1" applyFont="1" applyFill="1" applyBorder="1" applyAlignment="1" applyProtection="1">
      <alignment horizontal="center" vertical="center"/>
    </xf>
    <xf numFmtId="188" fontId="2" fillId="0" borderId="3" xfId="0" applyNumberFormat="1" applyFont="1" applyFill="1" applyBorder="1" applyAlignment="1">
      <alignment horizontal="center" vertical="center"/>
    </xf>
    <xf numFmtId="0" fontId="11" fillId="2" borderId="3" xfId="0" applyFont="1" applyFill="1" applyBorder="1" applyAlignment="1">
      <alignment horizontal="center" vertical="center"/>
    </xf>
    <xf numFmtId="0" fontId="6" fillId="0" borderId="3" xfId="3" applyFont="1" applyFill="1" applyBorder="1" applyAlignment="1" applyProtection="1">
      <alignment horizontal="center" vertical="center"/>
      <protection locked="0"/>
    </xf>
    <xf numFmtId="0" fontId="6" fillId="0" borderId="3" xfId="3" applyFont="1" applyFill="1" applyBorder="1" applyAlignment="1" applyProtection="1">
      <alignment horizontal="left" vertical="center"/>
      <protection locked="0"/>
    </xf>
    <xf numFmtId="0" fontId="2" fillId="0" borderId="3" xfId="3" applyFont="1" applyFill="1" applyBorder="1" applyAlignment="1" applyProtection="1">
      <alignment horizontal="left" vertical="center"/>
      <protection locked="0"/>
    </xf>
    <xf numFmtId="1" fontId="2" fillId="0" borderId="3" xfId="3" applyNumberFormat="1" applyFont="1" applyFill="1" applyBorder="1" applyAlignment="1" applyProtection="1">
      <alignment vertical="center"/>
      <protection locked="0"/>
    </xf>
    <xf numFmtId="0" fontId="6" fillId="0" borderId="3" xfId="100" applyFont="1" applyFill="1" applyBorder="1" applyAlignment="1" applyProtection="1">
      <alignment vertical="center"/>
      <protection locked="0"/>
    </xf>
    <xf numFmtId="188" fontId="0" fillId="0" borderId="0" xfId="0" applyNumberFormat="1" applyAlignment="1">
      <alignment horizontal="center" vertical="center"/>
    </xf>
    <xf numFmtId="49" fontId="6" fillId="0" borderId="3" xfId="42" applyNumberFormat="1" applyFont="1" applyFill="1" applyBorder="1" applyAlignment="1" applyProtection="1">
      <alignment horizontal="left" vertical="center"/>
    </xf>
    <xf numFmtId="0" fontId="19" fillId="0" borderId="3" xfId="0" applyFont="1" applyFill="1" applyBorder="1" applyAlignment="1">
      <alignment horizontal="center" vertical="center"/>
    </xf>
    <xf numFmtId="187" fontId="11" fillId="0" borderId="3" xfId="41" applyNumberFormat="1" applyFont="1" applyFill="1" applyBorder="1" applyAlignment="1" applyProtection="1">
      <alignment horizontal="center" vertical="center" wrapText="1"/>
    </xf>
    <xf numFmtId="0" fontId="24" fillId="0" borderId="3" xfId="0" applyFont="1" applyFill="1" applyBorder="1" applyAlignment="1">
      <alignment horizontal="center" vertical="center"/>
    </xf>
    <xf numFmtId="188" fontId="24" fillId="0" borderId="3" xfId="1" applyNumberFormat="1" applyFont="1" applyFill="1" applyBorder="1" applyAlignment="1">
      <alignment horizontal="center" vertical="center"/>
    </xf>
    <xf numFmtId="49" fontId="6" fillId="0" borderId="22" xfId="42" applyNumberFormat="1" applyFont="1" applyFill="1" applyBorder="1" applyAlignment="1" applyProtection="1">
      <alignment horizontal="left" vertical="center"/>
    </xf>
    <xf numFmtId="0" fontId="2" fillId="0" borderId="3" xfId="0" applyFont="1" applyBorder="1" applyAlignment="1">
      <alignment horizontal="center" vertical="center"/>
    </xf>
    <xf numFmtId="0" fontId="6" fillId="0" borderId="3" xfId="3" applyNumberFormat="1" applyFont="1" applyFill="1" applyBorder="1" applyAlignment="1" applyProtection="1">
      <alignment horizontal="left" vertical="center"/>
      <protection locked="0"/>
    </xf>
    <xf numFmtId="49" fontId="6" fillId="0" borderId="3" xfId="42" applyNumberFormat="1" applyFont="1" applyFill="1" applyBorder="1" applyAlignment="1" applyProtection="1">
      <alignment horizontal="center" vertical="center"/>
    </xf>
    <xf numFmtId="0" fontId="2" fillId="0" borderId="0" xfId="0" applyFont="1" applyAlignment="1">
      <alignment horizontal="center"/>
    </xf>
    <xf numFmtId="188" fontId="6" fillId="0" borderId="3" xfId="0" applyNumberFormat="1" applyFont="1" applyBorder="1" applyAlignment="1" applyProtection="1">
      <alignment horizontal="center" vertical="center" wrapText="1"/>
    </xf>
    <xf numFmtId="0" fontId="2" fillId="2" borderId="3" xfId="67" applyFont="1" applyFill="1" applyBorder="1" applyAlignment="1">
      <alignment vertical="center"/>
    </xf>
    <xf numFmtId="1" fontId="2" fillId="0" borderId="3" xfId="67" applyNumberFormat="1" applyFont="1" applyFill="1" applyBorder="1" applyAlignment="1">
      <alignment horizontal="center" vertical="center"/>
    </xf>
    <xf numFmtId="0" fontId="19" fillId="0" borderId="3" xfId="0" applyFont="1" applyBorder="1" applyAlignment="1">
      <alignment horizontal="center" vertical="center" wrapText="1"/>
    </xf>
    <xf numFmtId="188" fontId="19" fillId="0" borderId="3" xfId="1" applyNumberFormat="1" applyFont="1" applyBorder="1" applyAlignment="1">
      <alignment horizontal="center" vertical="center"/>
    </xf>
    <xf numFmtId="188" fontId="7" fillId="0" borderId="3" xfId="1" applyNumberFormat="1" applyFont="1" applyBorder="1" applyAlignment="1">
      <alignment horizontal="center" vertical="center"/>
    </xf>
    <xf numFmtId="1" fontId="2" fillId="2" borderId="3" xfId="67" applyNumberFormat="1" applyFont="1" applyFill="1" applyBorder="1" applyAlignment="1">
      <alignment horizontal="center" vertical="center"/>
    </xf>
    <xf numFmtId="191" fontId="2" fillId="2" borderId="3" xfId="67" applyNumberFormat="1" applyFont="1" applyFill="1" applyBorder="1" applyAlignment="1" applyProtection="1">
      <alignment horizontal="left" vertical="center"/>
      <protection locked="0"/>
    </xf>
    <xf numFmtId="188" fontId="0" fillId="0" borderId="3" xfId="0" applyNumberFormat="1" applyBorder="1" applyAlignment="1">
      <alignment horizontal="center" vertical="center"/>
    </xf>
    <xf numFmtId="188" fontId="0" fillId="0" borderId="3" xfId="0" applyNumberFormat="1" applyFont="1" applyBorder="1" applyAlignment="1">
      <alignment horizontal="center" vertical="center"/>
    </xf>
    <xf numFmtId="1" fontId="2" fillId="2" borderId="3" xfId="0" applyNumberFormat="1" applyFont="1" applyFill="1" applyBorder="1" applyAlignment="1">
      <alignment horizontal="center" vertical="center"/>
    </xf>
    <xf numFmtId="187" fontId="11" fillId="2" borderId="3" xfId="0" applyNumberFormat="1" applyFont="1" applyFill="1" applyBorder="1" applyAlignment="1" applyProtection="1">
      <alignment horizontal="center" vertical="center"/>
      <protection locked="0"/>
    </xf>
    <xf numFmtId="3" fontId="11" fillId="0" borderId="36" xfId="0" applyNumberFormat="1" applyFont="1" applyFill="1" applyBorder="1" applyAlignment="1" applyProtection="1">
      <alignment horizontal="left" vertical="center"/>
    </xf>
    <xf numFmtId="3" fontId="11" fillId="0" borderId="0" xfId="0" applyNumberFormat="1" applyFont="1" applyFill="1" applyBorder="1" applyAlignment="1" applyProtection="1">
      <alignment horizontal="left" vertical="center"/>
    </xf>
    <xf numFmtId="2" fontId="6" fillId="0" borderId="3" xfId="0" applyNumberFormat="1" applyFont="1" applyBorder="1" applyAlignment="1">
      <alignment horizontal="center" vertical="center" wrapText="1"/>
    </xf>
    <xf numFmtId="187" fontId="2" fillId="0" borderId="3" xfId="0" applyNumberFormat="1" applyFont="1" applyFill="1" applyBorder="1" applyAlignment="1" applyProtection="1">
      <alignment vertical="center"/>
    </xf>
    <xf numFmtId="188" fontId="7" fillId="0" borderId="3" xfId="1" applyNumberFormat="1" applyFont="1" applyFill="1" applyBorder="1" applyAlignment="1">
      <alignment horizontal="center" vertical="center"/>
    </xf>
    <xf numFmtId="187" fontId="2" fillId="0" borderId="3" xfId="0" applyNumberFormat="1" applyFont="1" applyFill="1" applyBorder="1" applyAlignment="1" applyProtection="1">
      <alignment horizontal="left" vertical="center" indent="2"/>
    </xf>
    <xf numFmtId="187" fontId="11" fillId="0" borderId="3" xfId="0" applyNumberFormat="1" applyFont="1" applyFill="1" applyBorder="1" applyAlignment="1" applyProtection="1">
      <alignment horizontal="center" vertical="center" wrapText="1"/>
      <protection locked="0"/>
    </xf>
    <xf numFmtId="0" fontId="2" fillId="0" borderId="3" xfId="0" applyNumberFormat="1" applyFont="1" applyFill="1" applyBorder="1" applyAlignment="1" applyProtection="1">
      <alignment horizontal="left" vertical="center" indent="2"/>
    </xf>
    <xf numFmtId="0" fontId="14" fillId="0" borderId="10" xfId="0" applyFont="1" applyFill="1" applyBorder="1" applyAlignment="1">
      <alignment horizontal="center" vertical="center" wrapText="1"/>
    </xf>
    <xf numFmtId="0" fontId="11" fillId="0" borderId="5" xfId="0" applyFont="1" applyFill="1" applyBorder="1" applyAlignment="1">
      <alignment vertical="center" wrapText="1"/>
    </xf>
    <xf numFmtId="0" fontId="11" fillId="0" borderId="6" xfId="0" applyFont="1" applyFill="1" applyBorder="1" applyAlignment="1">
      <alignment horizontal="center" vertical="center" wrapText="1"/>
    </xf>
    <xf numFmtId="0" fontId="11" fillId="0" borderId="14"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1" fillId="0" borderId="3" xfId="0" applyFont="1" applyFill="1" applyBorder="1" applyAlignment="1">
      <alignment horizontal="center" vertical="center" wrapText="1"/>
    </xf>
    <xf numFmtId="190" fontId="14" fillId="0" borderId="10" xfId="0" applyNumberFormat="1" applyFont="1" applyFill="1" applyBorder="1" applyAlignment="1">
      <alignment horizontal="center" vertical="center" wrapText="1"/>
    </xf>
    <xf numFmtId="190" fontId="11" fillId="0" borderId="10" xfId="0" applyNumberFormat="1" applyFont="1" applyFill="1" applyBorder="1" applyAlignment="1">
      <alignment horizontal="center" vertical="center" wrapText="1"/>
    </xf>
    <xf numFmtId="190" fontId="14" fillId="0" borderId="3"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190" fontId="14" fillId="0" borderId="8" xfId="0" applyNumberFormat="1" applyFont="1" applyFill="1" applyBorder="1" applyAlignment="1">
      <alignment horizontal="center" vertical="center" wrapText="1"/>
    </xf>
    <xf numFmtId="190" fontId="14" fillId="0" borderId="5" xfId="0" applyNumberFormat="1" applyFont="1" applyFill="1" applyBorder="1" applyAlignment="1">
      <alignment horizontal="center" vertical="center" wrapText="1"/>
    </xf>
    <xf numFmtId="190" fontId="11" fillId="0" borderId="27" xfId="0" applyNumberFormat="1" applyFont="1" applyFill="1" applyBorder="1" applyAlignment="1">
      <alignment horizontal="center" vertical="center" wrapText="1"/>
    </xf>
    <xf numFmtId="3" fontId="11" fillId="0" borderId="27" xfId="0" applyNumberFormat="1" applyFont="1" applyFill="1" applyBorder="1" applyAlignment="1">
      <alignment horizontal="center" vertical="center" wrapText="1"/>
    </xf>
    <xf numFmtId="0" fontId="39" fillId="0" borderId="0" xfId="0" applyFont="1" applyFill="1" applyAlignment="1"/>
    <xf numFmtId="3" fontId="0" fillId="0" borderId="3" xfId="0" applyNumberFormat="1" applyFont="1" applyBorder="1" applyAlignment="1">
      <alignment horizontal="center"/>
    </xf>
    <xf numFmtId="0" fontId="2" fillId="0" borderId="7" xfId="0" applyNumberFormat="1" applyFont="1" applyFill="1" applyBorder="1" applyAlignment="1">
      <alignment horizontal="center" vertical="center" wrapText="1"/>
    </xf>
    <xf numFmtId="4" fontId="2" fillId="0" borderId="6" xfId="0" applyNumberFormat="1" applyFont="1" applyFill="1" applyBorder="1" applyAlignment="1">
      <alignment horizontal="center" vertical="center" wrapText="1"/>
    </xf>
    <xf numFmtId="4" fontId="2" fillId="0" borderId="7" xfId="0" applyNumberFormat="1" applyFont="1" applyFill="1" applyBorder="1" applyAlignment="1">
      <alignment horizontal="center" vertical="center" wrapText="1"/>
    </xf>
    <xf numFmtId="4" fontId="2" fillId="0" borderId="8" xfId="0" applyNumberFormat="1" applyFont="1" applyFill="1" applyBorder="1" applyAlignment="1">
      <alignment horizontal="center" vertical="center" wrapText="1"/>
    </xf>
    <xf numFmtId="0" fontId="2" fillId="0" borderId="8" xfId="0" applyNumberFormat="1" applyFont="1" applyFill="1" applyBorder="1" applyAlignment="1">
      <alignment horizontal="center" vertical="center" wrapText="1"/>
    </xf>
    <xf numFmtId="3" fontId="0" fillId="0" borderId="3" xfId="0" applyNumberFormat="1" applyFont="1" applyBorder="1" applyAlignment="1">
      <alignment horizontal="center" vertical="center"/>
    </xf>
    <xf numFmtId="3" fontId="14" fillId="0" borderId="5" xfId="0" applyNumberFormat="1" applyFont="1" applyFill="1" applyBorder="1" applyAlignment="1">
      <alignment horizontal="center" vertical="center" wrapText="1"/>
    </xf>
    <xf numFmtId="0" fontId="14" fillId="0" borderId="5" xfId="0" applyFont="1" applyFill="1" applyBorder="1" applyAlignment="1">
      <alignment vertical="center" wrapText="1"/>
    </xf>
    <xf numFmtId="0" fontId="11" fillId="0" borderId="21" xfId="0" applyFont="1" applyFill="1" applyBorder="1" applyAlignment="1">
      <alignment vertical="center" wrapText="1"/>
    </xf>
    <xf numFmtId="189" fontId="3" fillId="0" borderId="3" xfId="0" applyNumberFormat="1" applyFont="1" applyFill="1" applyBorder="1" applyAlignment="1" applyProtection="1">
      <alignment horizontal="center" vertical="center"/>
    </xf>
    <xf numFmtId="189" fontId="6" fillId="0" borderId="3" xfId="0" applyNumberFormat="1" applyFont="1" applyFill="1" applyBorder="1" applyAlignment="1" applyProtection="1">
      <alignment horizontal="center" vertical="center" wrapText="1"/>
    </xf>
    <xf numFmtId="189" fontId="2" fillId="0" borderId="23" xfId="0" applyNumberFormat="1" applyFont="1" applyFill="1" applyBorder="1" applyAlignment="1" applyProtection="1">
      <alignment horizontal="center" vertical="center"/>
    </xf>
    <xf numFmtId="189" fontId="2" fillId="0" borderId="0" xfId="0" applyNumberFormat="1" applyFont="1" applyFill="1" applyAlignment="1">
      <alignment horizontal="center" vertical="center"/>
    </xf>
    <xf numFmtId="0" fontId="5" fillId="0" borderId="0" xfId="42" applyFont="1" applyAlignment="1">
      <alignment horizontal="center" vertical="center" wrapText="1"/>
    </xf>
    <xf numFmtId="0" fontId="5" fillId="0" borderId="0" xfId="42" applyFont="1" applyFill="1" applyAlignment="1">
      <alignment horizontal="center" vertical="center" wrapText="1"/>
    </xf>
    <xf numFmtId="0" fontId="2" fillId="0" borderId="0" xfId="0" applyNumberFormat="1" applyFont="1" applyFill="1" applyAlignment="1" applyProtection="1">
      <alignment horizontal="right" vertical="center"/>
    </xf>
    <xf numFmtId="0" fontId="2" fillId="0" borderId="0" xfId="0" applyFont="1" applyFill="1" applyAlignment="1">
      <alignment horizontal="right" vertical="center"/>
    </xf>
    <xf numFmtId="0" fontId="2" fillId="0" borderId="0" xfId="0" applyFont="1" applyAlignment="1">
      <alignment horizontal="right" vertical="center"/>
    </xf>
    <xf numFmtId="2" fontId="2" fillId="0" borderId="1" xfId="0" applyNumberFormat="1" applyFont="1" applyBorder="1" applyAlignment="1">
      <alignment horizontal="right" vertical="center"/>
    </xf>
    <xf numFmtId="2" fontId="2" fillId="0" borderId="1" xfId="0" applyNumberFormat="1" applyFont="1" applyFill="1" applyBorder="1" applyAlignment="1">
      <alignment horizontal="right" vertical="center"/>
    </xf>
    <xf numFmtId="0" fontId="2" fillId="0" borderId="0" xfId="0" applyNumberFormat="1" applyFont="1" applyFill="1" applyAlignment="1">
      <alignment horizontal="center" vertical="center" wrapText="1"/>
    </xf>
    <xf numFmtId="0" fontId="2" fillId="0" borderId="0" xfId="0" applyFont="1" applyAlignment="1">
      <alignment horizontal="center" vertical="center"/>
    </xf>
    <xf numFmtId="2" fontId="2" fillId="0" borderId="1" xfId="0" applyNumberFormat="1" applyFont="1" applyBorder="1" applyAlignment="1">
      <alignment horizontal="center" vertical="center"/>
    </xf>
    <xf numFmtId="2" fontId="2" fillId="0" borderId="0" xfId="0" applyNumberFormat="1" applyFont="1" applyAlignment="1">
      <alignment horizontal="right" vertical="center"/>
    </xf>
    <xf numFmtId="0" fontId="17" fillId="0" borderId="0" xfId="42" applyFont="1" applyFill="1" applyAlignment="1">
      <alignment horizontal="center" vertical="center" wrapText="1"/>
    </xf>
    <xf numFmtId="2" fontId="2" fillId="0" borderId="0" xfId="0" applyNumberFormat="1" applyFont="1" applyFill="1" applyAlignment="1">
      <alignment horizontal="right" vertical="center"/>
    </xf>
    <xf numFmtId="188" fontId="17" fillId="0" borderId="0" xfId="42" applyNumberFormat="1" applyFont="1" applyFill="1" applyAlignment="1">
      <alignment horizontal="center" vertical="center" wrapText="1"/>
    </xf>
    <xf numFmtId="2" fontId="2" fillId="0" borderId="0" xfId="0" applyNumberFormat="1" applyFont="1" applyFill="1" applyBorder="1" applyAlignment="1">
      <alignment horizontal="right" vertical="center"/>
    </xf>
    <xf numFmtId="2" fontId="2" fillId="0" borderId="0" xfId="0" applyNumberFormat="1" applyFont="1" applyFill="1" applyBorder="1" applyAlignment="1">
      <alignment horizontal="center" vertical="center"/>
    </xf>
    <xf numFmtId="188" fontId="2" fillId="0" borderId="0" xfId="0" applyNumberFormat="1" applyFont="1" applyFill="1" applyBorder="1" applyAlignment="1">
      <alignment horizontal="center" vertical="center"/>
    </xf>
    <xf numFmtId="0" fontId="5" fillId="0" borderId="0" xfId="0" applyFont="1" applyFill="1" applyAlignment="1">
      <alignment horizontal="center"/>
    </xf>
    <xf numFmtId="0" fontId="5" fillId="0" borderId="0" xfId="0" applyFont="1" applyFill="1" applyAlignment="1">
      <alignment horizontal="center" vertical="center"/>
    </xf>
    <xf numFmtId="0" fontId="17" fillId="0" borderId="0" xfId="0" applyFont="1" applyFill="1" applyAlignment="1">
      <alignment horizontal="center" vertical="center"/>
    </xf>
    <xf numFmtId="2" fontId="2" fillId="0" borderId="0" xfId="0" applyNumberFormat="1" applyFont="1" applyFill="1" applyAlignment="1">
      <alignment horizontal="center" vertical="center"/>
    </xf>
    <xf numFmtId="0" fontId="5" fillId="2" borderId="0" xfId="0" applyFont="1" applyFill="1" applyAlignment="1">
      <alignment horizontal="center" vertical="center"/>
    </xf>
    <xf numFmtId="0" fontId="17" fillId="2" borderId="0" xfId="0" applyFont="1" applyFill="1" applyAlignment="1">
      <alignment horizontal="center" vertical="center"/>
    </xf>
    <xf numFmtId="189" fontId="17" fillId="2" borderId="0" xfId="0" applyNumberFormat="1" applyFont="1" applyFill="1" applyAlignment="1">
      <alignment horizontal="center" vertical="center"/>
    </xf>
    <xf numFmtId="0" fontId="23" fillId="0" borderId="0" xfId="0" applyFont="1" applyAlignment="1">
      <alignment horizontal="center" vertical="center"/>
    </xf>
    <xf numFmtId="2" fontId="2" fillId="2" borderId="0" xfId="0" applyNumberFormat="1" applyFont="1" applyFill="1" applyBorder="1" applyAlignment="1">
      <alignment horizontal="right" vertical="center"/>
    </xf>
    <xf numFmtId="2" fontId="2" fillId="2" borderId="0" xfId="0" applyNumberFormat="1" applyFont="1" applyFill="1" applyBorder="1" applyAlignment="1">
      <alignment horizontal="center" vertical="center"/>
    </xf>
    <xf numFmtId="189" fontId="2" fillId="2" borderId="0" xfId="0" applyNumberFormat="1" applyFont="1" applyFill="1" applyBorder="1" applyAlignment="1">
      <alignment horizontal="center" vertical="center"/>
    </xf>
    <xf numFmtId="0" fontId="9" fillId="0" borderId="0" xfId="0" applyFont="1" applyFill="1" applyAlignment="1">
      <alignment horizontal="center" vertical="center" wrapText="1"/>
    </xf>
    <xf numFmtId="0" fontId="20" fillId="0" borderId="0" xfId="0" applyFont="1" applyFill="1" applyAlignment="1">
      <alignment horizontal="right" vertical="center" wrapText="1"/>
    </xf>
    <xf numFmtId="0" fontId="14" fillId="0" borderId="9"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1" fillId="6" borderId="9" xfId="0" applyFont="1" applyFill="1" applyBorder="1" applyAlignment="1">
      <alignment horizontal="left" vertical="center" wrapText="1"/>
    </xf>
    <xf numFmtId="0" fontId="11" fillId="6" borderId="10"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0" xfId="0" applyFont="1" applyFill="1" applyBorder="1" applyAlignment="1">
      <alignment horizontal="left" vertical="center" wrapText="1"/>
    </xf>
    <xf numFmtId="0" fontId="11" fillId="4" borderId="9" xfId="0" applyFont="1" applyFill="1" applyBorder="1" applyAlignment="1">
      <alignment horizontal="left" vertical="center" wrapText="1" indent="1"/>
    </xf>
    <xf numFmtId="0" fontId="11" fillId="4" borderId="10" xfId="0" applyFont="1" applyFill="1" applyBorder="1" applyAlignment="1">
      <alignment horizontal="left" vertical="center" wrapText="1" indent="1"/>
    </xf>
    <xf numFmtId="0" fontId="11" fillId="0" borderId="5" xfId="0" applyFont="1" applyFill="1" applyBorder="1" applyAlignment="1">
      <alignment vertical="center" wrapText="1"/>
    </xf>
    <xf numFmtId="0" fontId="2" fillId="0" borderId="0" xfId="0" applyFont="1" applyAlignment="1">
      <alignment horizontal="left"/>
    </xf>
    <xf numFmtId="0" fontId="5" fillId="0" borderId="0" xfId="0" applyFont="1" applyAlignment="1">
      <alignment horizontal="center"/>
    </xf>
    <xf numFmtId="2" fontId="2" fillId="0" borderId="0" xfId="0" applyNumberFormat="1" applyFont="1" applyAlignment="1" applyProtection="1">
      <alignment horizontal="right" vertical="center"/>
    </xf>
    <xf numFmtId="0" fontId="20" fillId="0" borderId="0" xfId="0" applyFont="1" applyFill="1" applyAlignment="1">
      <alignment horizontal="center" vertical="center" wrapText="1"/>
    </xf>
    <xf numFmtId="0" fontId="14" fillId="0" borderId="9" xfId="0" applyFont="1" applyFill="1" applyBorder="1" applyAlignment="1">
      <alignment horizontal="left" vertical="center" wrapText="1"/>
    </xf>
    <xf numFmtId="0" fontId="14" fillId="0" borderId="10" xfId="0" applyFont="1" applyFill="1" applyBorder="1" applyAlignment="1">
      <alignment horizontal="left" vertical="center" wrapText="1"/>
    </xf>
    <xf numFmtId="0" fontId="11" fillId="0" borderId="9" xfId="0" applyFont="1" applyFill="1" applyBorder="1" applyAlignment="1">
      <alignment horizontal="left" vertical="center" wrapText="1" indent="1"/>
    </xf>
    <xf numFmtId="0" fontId="11" fillId="0" borderId="10" xfId="0" applyFont="1" applyFill="1" applyBorder="1" applyAlignment="1">
      <alignment horizontal="left" vertical="center" wrapText="1" indent="1"/>
    </xf>
    <xf numFmtId="0" fontId="11" fillId="0" borderId="15" xfId="0" applyFont="1" applyFill="1" applyBorder="1" applyAlignment="1">
      <alignment horizontal="left" vertical="center" wrapText="1" indent="1"/>
    </xf>
    <xf numFmtId="0" fontId="11" fillId="0" borderId="25" xfId="0" applyFont="1" applyFill="1" applyBorder="1" applyAlignment="1">
      <alignment horizontal="left" vertical="center" wrapText="1" indent="1"/>
    </xf>
    <xf numFmtId="0" fontId="11" fillId="0" borderId="14"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34" xfId="0" applyFont="1" applyFill="1" applyBorder="1" applyAlignment="1">
      <alignment horizontal="left" vertical="center" wrapText="1" indent="1"/>
    </xf>
    <xf numFmtId="0" fontId="11" fillId="0" borderId="12" xfId="0" applyFont="1" applyFill="1" applyBorder="1" applyAlignment="1">
      <alignment horizontal="left" vertical="center" wrapText="1" indent="1"/>
    </xf>
    <xf numFmtId="0" fontId="11" fillId="0" borderId="6"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11" fillId="0" borderId="28"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19" xfId="0" applyFont="1" applyFill="1" applyBorder="1" applyAlignment="1">
      <alignment horizontal="center" vertical="center" wrapText="1"/>
    </xf>
    <xf numFmtId="0" fontId="11" fillId="0" borderId="20"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14" xfId="0" applyFont="1" applyFill="1" applyBorder="1" applyAlignment="1">
      <alignment horizontal="left" vertical="center" wrapText="1" indent="1"/>
    </xf>
    <xf numFmtId="0" fontId="11" fillId="0" borderId="24" xfId="0" applyFont="1" applyFill="1" applyBorder="1" applyAlignment="1">
      <alignment horizontal="left" vertical="center" wrapText="1" indent="1"/>
    </xf>
    <xf numFmtId="0" fontId="14"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xf numFmtId="0" fontId="14" fillId="0" borderId="24" xfId="0" applyFont="1" applyFill="1" applyBorder="1" applyAlignment="1">
      <alignment horizontal="left" vertical="center" wrapText="1"/>
    </xf>
    <xf numFmtId="0" fontId="14" fillId="0" borderId="25" xfId="0" applyFont="1" applyFill="1" applyBorder="1" applyAlignment="1">
      <alignment horizontal="left" vertical="center" wrapText="1"/>
    </xf>
    <xf numFmtId="0" fontId="0" fillId="0" borderId="0" xfId="0" applyAlignment="1"/>
    <xf numFmtId="0" fontId="11" fillId="0" borderId="0" xfId="0" applyFont="1" applyFill="1" applyAlignment="1">
      <alignment horizontal="right"/>
    </xf>
    <xf numFmtId="0" fontId="11" fillId="0" borderId="0" xfId="0" applyFont="1" applyAlignment="1">
      <alignment horizontal="right"/>
    </xf>
    <xf numFmtId="0" fontId="2" fillId="0" borderId="1" xfId="0" applyFont="1" applyFill="1" applyBorder="1" applyAlignment="1">
      <alignment horizontal="right" vertical="center"/>
    </xf>
    <xf numFmtId="0" fontId="0" fillId="0" borderId="1" xfId="0" applyBorder="1" applyAlignment="1">
      <alignment horizontal="right" vertical="center"/>
    </xf>
    <xf numFmtId="0" fontId="9" fillId="0" borderId="0" xfId="0" applyNumberFormat="1" applyFont="1" applyFill="1" applyBorder="1" applyAlignment="1">
      <alignment horizontal="center" vertical="center" wrapText="1"/>
    </xf>
    <xf numFmtId="0" fontId="8" fillId="0" borderId="0" xfId="0" applyFont="1" applyFill="1" applyAlignment="1">
      <alignment vertical="center"/>
    </xf>
    <xf numFmtId="0" fontId="10" fillId="0" borderId="4" xfId="0" applyNumberFormat="1" applyFont="1" applyFill="1" applyBorder="1" applyAlignment="1">
      <alignment horizontal="right" vertical="center" wrapText="1"/>
    </xf>
    <xf numFmtId="0" fontId="17" fillId="0" borderId="0" xfId="42" applyFont="1" applyAlignment="1">
      <alignment horizontal="center" vertical="center" wrapText="1"/>
    </xf>
    <xf numFmtId="2" fontId="2" fillId="0" borderId="0" xfId="0" applyNumberFormat="1" applyFont="1" applyAlignment="1" applyProtection="1">
      <alignment horizontal="center" vertical="center"/>
    </xf>
    <xf numFmtId="2" fontId="2" fillId="0" borderId="0" xfId="0" applyNumberFormat="1" applyFont="1" applyFill="1" applyAlignment="1" applyProtection="1">
      <alignment horizontal="right" vertical="center"/>
    </xf>
    <xf numFmtId="2" fontId="2" fillId="0" borderId="0" xfId="0" applyNumberFormat="1" applyFont="1" applyFill="1" applyAlignment="1" applyProtection="1">
      <alignment horizontal="center" vertical="center"/>
    </xf>
    <xf numFmtId="0" fontId="5" fillId="2" borderId="0" xfId="42" applyFont="1" applyFill="1" applyAlignment="1">
      <alignment horizontal="center" vertical="center" wrapText="1"/>
    </xf>
    <xf numFmtId="0" fontId="17" fillId="2" borderId="0" xfId="42" applyFont="1" applyFill="1" applyAlignment="1">
      <alignment horizontal="center" vertical="center" wrapText="1"/>
    </xf>
    <xf numFmtId="2" fontId="2" fillId="2" borderId="0" xfId="0" applyNumberFormat="1" applyFont="1" applyFill="1" applyAlignment="1" applyProtection="1">
      <alignment horizontal="right" vertical="center"/>
    </xf>
    <xf numFmtId="2" fontId="2" fillId="2" borderId="0" xfId="0" applyNumberFormat="1" applyFont="1" applyFill="1" applyAlignment="1" applyProtection="1">
      <alignment horizontal="center" vertical="center"/>
    </xf>
    <xf numFmtId="188" fontId="17" fillId="2" borderId="0" xfId="42" applyNumberFormat="1" applyFont="1" applyFill="1" applyAlignment="1">
      <alignment horizontal="center" vertical="center" wrapText="1"/>
    </xf>
    <xf numFmtId="188" fontId="2" fillId="2" borderId="0" xfId="0" applyNumberFormat="1" applyFont="1" applyFill="1" applyAlignment="1" applyProtection="1">
      <alignment horizontal="center" vertical="center"/>
    </xf>
    <xf numFmtId="0" fontId="13" fillId="0" borderId="0" xfId="0" applyFont="1" applyFill="1" applyAlignment="1">
      <alignment horizontal="center" vertical="center" wrapText="1"/>
    </xf>
    <xf numFmtId="0" fontId="11" fillId="0" borderId="0" xfId="0" applyFont="1" applyFill="1" applyAlignment="1">
      <alignment horizontal="right" vertical="center" wrapText="1"/>
    </xf>
    <xf numFmtId="0" fontId="11" fillId="3" borderId="9" xfId="0" applyFont="1" applyFill="1" applyBorder="1" applyAlignment="1">
      <alignment horizontal="center" vertical="center" wrapText="1"/>
    </xf>
    <xf numFmtId="0" fontId="11" fillId="3" borderId="10" xfId="0" applyFont="1" applyFill="1" applyBorder="1" applyAlignment="1">
      <alignment horizontal="center" vertical="center" wrapText="1"/>
    </xf>
    <xf numFmtId="0" fontId="11" fillId="4" borderId="9" xfId="0" applyFont="1" applyFill="1" applyBorder="1" applyAlignment="1">
      <alignment horizontal="center" vertical="center" wrapText="1"/>
    </xf>
    <xf numFmtId="0" fontId="11" fillId="4" borderId="10" xfId="0" applyFont="1" applyFill="1" applyBorder="1" applyAlignment="1">
      <alignment horizontal="center" vertical="center" wrapText="1"/>
    </xf>
    <xf numFmtId="0" fontId="2" fillId="0" borderId="0" xfId="0" applyFont="1" applyFill="1" applyAlignment="1"/>
    <xf numFmtId="2" fontId="2" fillId="0" borderId="1" xfId="0" applyNumberFormat="1" applyFont="1" applyFill="1" applyBorder="1" applyAlignment="1" applyProtection="1">
      <alignment horizontal="center" vertical="center"/>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15" xfId="0" applyFont="1" applyFill="1" applyBorder="1" applyAlignment="1">
      <alignment horizontal="center" vertical="center" wrapText="1"/>
    </xf>
    <xf numFmtId="0" fontId="11" fillId="0" borderId="0" xfId="0" applyFont="1" applyFill="1" applyAlignment="1">
      <alignment horizontal="center" vertical="center" wrapText="1"/>
    </xf>
    <xf numFmtId="0" fontId="11" fillId="0" borderId="11"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11" fillId="0" borderId="17" xfId="0" applyFont="1" applyFill="1" applyBorder="1" applyAlignment="1">
      <alignment horizontal="center" vertical="center" wrapText="1"/>
    </xf>
    <xf numFmtId="0" fontId="11" fillId="0" borderId="18" xfId="0" applyFont="1" applyFill="1" applyBorder="1" applyAlignment="1">
      <alignment horizontal="center" vertical="center" wrapText="1"/>
    </xf>
    <xf numFmtId="0" fontId="2" fillId="0" borderId="0" xfId="0" applyNumberFormat="1" applyFont="1" applyFill="1" applyAlignment="1" applyProtection="1">
      <alignment horizontal="left" vertical="center"/>
    </xf>
    <xf numFmtId="2" fontId="2" fillId="0" borderId="1" xfId="0" applyNumberFormat="1" applyFont="1" applyFill="1" applyBorder="1" applyAlignment="1">
      <alignment horizontal="center" vertical="center"/>
    </xf>
    <xf numFmtId="0" fontId="2" fillId="0" borderId="0" xfId="0" applyNumberFormat="1" applyFont="1" applyFill="1" applyAlignment="1" applyProtection="1">
      <alignment horizontal="center" vertical="center"/>
    </xf>
    <xf numFmtId="0" fontId="1" fillId="2" borderId="0" xfId="0" applyNumberFormat="1" applyFont="1" applyFill="1" applyAlignment="1" applyProtection="1">
      <alignment horizontal="center" vertical="center"/>
    </xf>
    <xf numFmtId="0" fontId="3" fillId="2" borderId="1" xfId="0" applyNumberFormat="1" applyFont="1" applyFill="1" applyBorder="1" applyAlignment="1" applyProtection="1">
      <alignment horizontal="right" vertical="center"/>
    </xf>
    <xf numFmtId="0" fontId="2" fillId="2" borderId="2" xfId="0" applyNumberFormat="1" applyFont="1" applyFill="1" applyBorder="1" applyAlignment="1" applyProtection="1">
      <alignment horizontal="center" vertical="center"/>
    </xf>
    <xf numFmtId="0" fontId="2" fillId="2" borderId="3" xfId="0" applyNumberFormat="1" applyFont="1" applyFill="1" applyBorder="1" applyAlignment="1" applyProtection="1">
      <alignment horizontal="center" vertical="center"/>
    </xf>
    <xf numFmtId="0" fontId="2" fillId="2" borderId="2" xfId="0" applyNumberFormat="1" applyFont="1" applyFill="1" applyBorder="1" applyAlignment="1" applyProtection="1">
      <alignment horizontal="center" vertical="center" wrapText="1"/>
    </xf>
    <xf numFmtId="0" fontId="2" fillId="2" borderId="3" xfId="0" applyNumberFormat="1" applyFont="1" applyFill="1" applyBorder="1" applyAlignment="1" applyProtection="1">
      <alignment horizontal="center" vertical="center" wrapText="1"/>
    </xf>
    <xf numFmtId="0" fontId="1" fillId="0" borderId="0" xfId="0" applyNumberFormat="1" applyFont="1" applyFill="1" applyAlignment="1" applyProtection="1">
      <alignment horizontal="center" vertical="center"/>
    </xf>
    <xf numFmtId="0" fontId="2" fillId="0" borderId="1" xfId="0" applyNumberFormat="1" applyFont="1" applyFill="1" applyBorder="1" applyAlignment="1" applyProtection="1">
      <alignment horizontal="right" vertical="center"/>
    </xf>
  </cellXfs>
  <cellStyles count="123">
    <cellStyle name="_ET_STYLE_NoName_00_" xfId="2"/>
    <cellStyle name="3232" xfId="3"/>
    <cellStyle name="Calc Currency (0)" xfId="4"/>
    <cellStyle name="Comma [0]" xfId="5"/>
    <cellStyle name="Comma [0] 2" xfId="6"/>
    <cellStyle name="comma zerodec" xfId="7"/>
    <cellStyle name="Comma_1995" xfId="8"/>
    <cellStyle name="Currency [0]" xfId="9"/>
    <cellStyle name="Currency_1995" xfId="10"/>
    <cellStyle name="Currency1" xfId="11"/>
    <cellStyle name="Date" xfId="12"/>
    <cellStyle name="Dollar (zero dec)" xfId="13"/>
    <cellStyle name="Fixed" xfId="14"/>
    <cellStyle name="Header1" xfId="15"/>
    <cellStyle name="Header2" xfId="16"/>
    <cellStyle name="HEADING1" xfId="17"/>
    <cellStyle name="HEADING2" xfId="18"/>
    <cellStyle name="no dec" xfId="19"/>
    <cellStyle name="Norma,_laroux_4_营业在建 (2)_E21" xfId="20"/>
    <cellStyle name="Normal_#10-Headcount" xfId="21"/>
    <cellStyle name="Percent_laroux" xfId="22"/>
    <cellStyle name="RowLevel_1" xfId="23"/>
    <cellStyle name="Total" xfId="24"/>
    <cellStyle name="百分比" xfId="1" builtinId="5"/>
    <cellStyle name="百分比 2" xfId="25"/>
    <cellStyle name="百分比 2 2" xfId="26"/>
    <cellStyle name="百分比 2 3" xfId="27"/>
    <cellStyle name="百分比 2 4" xfId="28"/>
    <cellStyle name="百分比 2 5" xfId="29"/>
    <cellStyle name="百分比 3" xfId="30"/>
    <cellStyle name="百分比 4" xfId="31"/>
    <cellStyle name="百分比 5" xfId="32"/>
    <cellStyle name="百分比_2007年度市直一般预算收支情况表 (3)" xfId="33"/>
    <cellStyle name="表标题" xfId="34"/>
    <cellStyle name="表标题 2" xfId="35"/>
    <cellStyle name="表标题 3" xfId="36"/>
    <cellStyle name="表标题 4" xfId="37"/>
    <cellStyle name="常规" xfId="0" builtinId="0"/>
    <cellStyle name="常规 10" xfId="38"/>
    <cellStyle name="常规 11" xfId="39"/>
    <cellStyle name="常规 11 7" xfId="122"/>
    <cellStyle name="常规 12" xfId="40"/>
    <cellStyle name="常规 13" xfId="41"/>
    <cellStyle name="常规 2" xfId="42"/>
    <cellStyle name="常规 2 2" xfId="43"/>
    <cellStyle name="常规 2 2 2" xfId="44"/>
    <cellStyle name="常规 2 2 2 2" xfId="45"/>
    <cellStyle name="常规 2 2 3" xfId="46"/>
    <cellStyle name="常规 2 2 4" xfId="47"/>
    <cellStyle name="常规 2 3" xfId="48"/>
    <cellStyle name="常规 2 3 2" xfId="49"/>
    <cellStyle name="常规 2 3 3" xfId="50"/>
    <cellStyle name="常规 2 3 4" xfId="51"/>
    <cellStyle name="常规 2 3 5" xfId="52"/>
    <cellStyle name="常规 2 4" xfId="53"/>
    <cellStyle name="常规 2 4 2" xfId="54"/>
    <cellStyle name="常规 2 4 3" xfId="55"/>
    <cellStyle name="常规 2 5" xfId="56"/>
    <cellStyle name="常规 2 6" xfId="57"/>
    <cellStyle name="常规 2 6 2" xfId="58"/>
    <cellStyle name="常规 2 6 3" xfId="59"/>
    <cellStyle name="常规 2 6 4" xfId="60"/>
    <cellStyle name="常规 2 7" xfId="61"/>
    <cellStyle name="常规 3" xfId="62"/>
    <cellStyle name="常规 3 2" xfId="63"/>
    <cellStyle name="常规 3 2 2" xfId="64"/>
    <cellStyle name="常规 3 2 3" xfId="65"/>
    <cellStyle name="常规 3 2 4" xfId="66"/>
    <cellStyle name="常规 3 2 7" xfId="67"/>
    <cellStyle name="常规 3 3" xfId="68"/>
    <cellStyle name="常规 3 4" xfId="69"/>
    <cellStyle name="常规 3 4 2" xfId="70"/>
    <cellStyle name="常规 3 4 3" xfId="71"/>
    <cellStyle name="常规 3 4 4" xfId="72"/>
    <cellStyle name="常规 3 5" xfId="73"/>
    <cellStyle name="常规 3 6" xfId="74"/>
    <cellStyle name="常规 4" xfId="75"/>
    <cellStyle name="常规 4 2" xfId="76"/>
    <cellStyle name="常规 4 2 2" xfId="77"/>
    <cellStyle name="常规 4 2 2 2" xfId="78"/>
    <cellStyle name="常规 4 2 2 3" xfId="79"/>
    <cellStyle name="常规 4 2 2 4" xfId="80"/>
    <cellStyle name="常规 4 3" xfId="81"/>
    <cellStyle name="常规 4 4" xfId="82"/>
    <cellStyle name="常规 4 5" xfId="83"/>
    <cellStyle name="常规 4_2017" xfId="84"/>
    <cellStyle name="常规 5" xfId="85"/>
    <cellStyle name="常规 5 2" xfId="86"/>
    <cellStyle name="常规 5 3" xfId="87"/>
    <cellStyle name="常规 6" xfId="88"/>
    <cellStyle name="常规 6 2" xfId="89"/>
    <cellStyle name="常规 6 3" xfId="90"/>
    <cellStyle name="常规 6 4" xfId="91"/>
    <cellStyle name="常规 7" xfId="92"/>
    <cellStyle name="常规 7 2" xfId="93"/>
    <cellStyle name="常规 7 3" xfId="94"/>
    <cellStyle name="常规 8" xfId="95"/>
    <cellStyle name="常规 8 2" xfId="96"/>
    <cellStyle name="常规 8 3" xfId="97"/>
    <cellStyle name="常规 8 4" xfId="98"/>
    <cellStyle name="常规 9" xfId="99"/>
    <cellStyle name="常规_西安" xfId="100"/>
    <cellStyle name="归盒啦_95" xfId="101"/>
    <cellStyle name="霓付 [0]_95" xfId="102"/>
    <cellStyle name="霓付_95" xfId="103"/>
    <cellStyle name="烹拳 [0]_95" xfId="104"/>
    <cellStyle name="烹拳_95" xfId="105"/>
    <cellStyle name="普通_“三部” (2)" xfId="106"/>
    <cellStyle name="千分位[0]_BT (2)" xfId="107"/>
    <cellStyle name="千分位_97-917" xfId="108"/>
    <cellStyle name="千位[0]_（12.10） (2)" xfId="109"/>
    <cellStyle name="千位_（12.10） (2)" xfId="110"/>
    <cellStyle name="钎霖_4岿角利" xfId="111"/>
    <cellStyle name="数字" xfId="112"/>
    <cellStyle name="数字 2" xfId="113"/>
    <cellStyle name="数字 3" xfId="114"/>
    <cellStyle name="数字 4" xfId="115"/>
    <cellStyle name="未定义" xfId="116"/>
    <cellStyle name="小数" xfId="117"/>
    <cellStyle name="小数 2" xfId="118"/>
    <cellStyle name="小数 3" xfId="119"/>
    <cellStyle name="小数 4" xfId="120"/>
    <cellStyle name="样式 1" xfId="121"/>
  </cellStyles>
  <dxfs count="5">
    <dxf>
      <fill>
        <patternFill patternType="solid">
          <bgColor rgb="FFFF9900"/>
        </patternFill>
      </fill>
    </dxf>
    <dxf>
      <font>
        <b/>
        <i val="0"/>
        <strike val="0"/>
        <color rgb="FFFF0000"/>
      </font>
    </dxf>
    <dxf>
      <font>
        <b/>
        <i val="0"/>
        <strike val="0"/>
        <color rgb="FFFF0000"/>
      </font>
    </dxf>
    <dxf>
      <font>
        <b/>
        <i val="0"/>
        <strike val="0"/>
        <color rgb="FFFF0000"/>
      </font>
    </dxf>
    <dxf>
      <font>
        <b/>
        <i val="0"/>
        <strike val="0"/>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2:B6"/>
  <sheetViews>
    <sheetView workbookViewId="0"/>
  </sheetViews>
  <sheetFormatPr defaultColWidth="9" defaultRowHeight="14.25"/>
  <sheetData>
    <row r="2" spans="1:2">
      <c r="A2" t="s">
        <v>0</v>
      </c>
      <c r="B2" t="s">
        <v>1</v>
      </c>
    </row>
    <row r="3" spans="1:2">
      <c r="A3" t="s">
        <v>2</v>
      </c>
      <c r="B3">
        <v>1</v>
      </c>
    </row>
    <row r="4" spans="1:2">
      <c r="A4" t="s">
        <v>3</v>
      </c>
      <c r="B4">
        <v>1</v>
      </c>
    </row>
    <row r="5" spans="1:2">
      <c r="A5" t="s">
        <v>4</v>
      </c>
      <c r="B5">
        <v>25</v>
      </c>
    </row>
    <row r="6" spans="1:2">
      <c r="A6" t="s">
        <v>5</v>
      </c>
      <c r="B6">
        <v>4</v>
      </c>
    </row>
  </sheetData>
  <phoneticPr fontId="10" type="noConversion"/>
  <pageMargins left="0.69930555555555596" right="0.69930555555555596"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dimension ref="A1:F41"/>
  <sheetViews>
    <sheetView showZeros="0" workbookViewId="0">
      <pane ySplit="4" topLeftCell="A8" activePane="bottomLeft" state="frozen"/>
      <selection pane="bottomLeft" activeCell="A40" sqref="A40"/>
    </sheetView>
  </sheetViews>
  <sheetFormatPr defaultColWidth="13" defaultRowHeight="25.5" customHeight="1"/>
  <cols>
    <col min="1" max="1" width="32.125" style="182" customWidth="1"/>
    <col min="2" max="2" width="13" style="85"/>
    <col min="3" max="3" width="13" style="85" customWidth="1"/>
    <col min="4" max="4" width="13" style="85"/>
    <col min="5" max="5" width="13" style="129" customWidth="1"/>
    <col min="6" max="6" width="13.125" style="241" customWidth="1"/>
  </cols>
  <sheetData>
    <row r="1" spans="1:6" s="5" customFormat="1" ht="25.5" customHeight="1">
      <c r="A1" s="303" t="s">
        <v>6</v>
      </c>
      <c r="B1" s="304"/>
      <c r="C1" s="304"/>
      <c r="D1" s="304"/>
      <c r="E1" s="303"/>
      <c r="F1" s="303"/>
    </row>
    <row r="2" spans="1:6" s="5" customFormat="1" ht="25.5" customHeight="1">
      <c r="A2" s="305" t="s">
        <v>7</v>
      </c>
      <c r="B2" s="306"/>
      <c r="C2" s="306"/>
      <c r="D2" s="306"/>
      <c r="E2" s="307"/>
      <c r="F2" s="307"/>
    </row>
    <row r="3" spans="1:6" ht="25.5" customHeight="1">
      <c r="A3" s="308" t="s">
        <v>8</v>
      </c>
      <c r="B3" s="309"/>
      <c r="C3" s="309"/>
      <c r="D3" s="309"/>
      <c r="E3" s="308"/>
      <c r="F3" s="308"/>
    </row>
    <row r="4" spans="1:6" ht="25.5" customHeight="1">
      <c r="A4" s="9" t="s">
        <v>9</v>
      </c>
      <c r="B4" s="8" t="s">
        <v>10</v>
      </c>
      <c r="C4" s="8" t="s">
        <v>11</v>
      </c>
      <c r="D4" s="8" t="s">
        <v>12</v>
      </c>
      <c r="E4" s="266" t="s">
        <v>13</v>
      </c>
      <c r="F4" s="252" t="s">
        <v>14</v>
      </c>
    </row>
    <row r="5" spans="1:6" ht="25.5" customHeight="1">
      <c r="A5" s="267" t="s">
        <v>15</v>
      </c>
      <c r="B5" s="137">
        <v>117486</v>
      </c>
      <c r="C5" s="137">
        <f>SUM(C6:C19)</f>
        <v>127915</v>
      </c>
      <c r="D5" s="97">
        <f>SUM(D6:D19)</f>
        <v>123260</v>
      </c>
      <c r="E5" s="232">
        <f>D5/C5</f>
        <v>0.96360864636672794</v>
      </c>
      <c r="F5" s="268">
        <v>1.5622425101348E-2</v>
      </c>
    </row>
    <row r="6" spans="1:6" ht="25.5" customHeight="1">
      <c r="A6" s="269" t="s">
        <v>16</v>
      </c>
      <c r="B6" s="137">
        <v>33434</v>
      </c>
      <c r="C6" s="270">
        <v>35573</v>
      </c>
      <c r="D6" s="97">
        <v>34148</v>
      </c>
      <c r="E6" s="232">
        <f t="shared" ref="E6:E17" si="0">D6/C6</f>
        <v>0.95994152868748772</v>
      </c>
      <c r="F6" s="268">
        <v>2.4573194515287E-2</v>
      </c>
    </row>
    <row r="7" spans="1:6" ht="25.5" customHeight="1">
      <c r="A7" s="269" t="s">
        <v>17</v>
      </c>
      <c r="B7" s="137">
        <v>6826</v>
      </c>
      <c r="C7" s="270">
        <v>7236</v>
      </c>
      <c r="D7" s="97">
        <v>6893</v>
      </c>
      <c r="E7" s="232">
        <f t="shared" si="0"/>
        <v>0.95259812050856829</v>
      </c>
      <c r="F7" s="268">
        <v>7.4345386533665805E-2</v>
      </c>
    </row>
    <row r="8" spans="1:6" ht="25.5" customHeight="1">
      <c r="A8" s="269" t="s">
        <v>18</v>
      </c>
      <c r="B8" s="137">
        <v>4228</v>
      </c>
      <c r="C8" s="137">
        <v>3960</v>
      </c>
      <c r="D8" s="97">
        <v>3801</v>
      </c>
      <c r="E8" s="232">
        <f t="shared" si="0"/>
        <v>0.95984848484848484</v>
      </c>
      <c r="F8" s="268">
        <v>-8.1218274111675107E-2</v>
      </c>
    </row>
    <row r="9" spans="1:6" ht="25.5" customHeight="1">
      <c r="A9" s="269" t="s">
        <v>19</v>
      </c>
      <c r="B9" s="137">
        <v>8286</v>
      </c>
      <c r="C9" s="137">
        <v>9944</v>
      </c>
      <c r="D9" s="97">
        <v>9385</v>
      </c>
      <c r="E9" s="232">
        <f t="shared" si="0"/>
        <v>0.94378519710378117</v>
      </c>
      <c r="F9" s="268">
        <v>-0.26714040293612401</v>
      </c>
    </row>
    <row r="10" spans="1:6" ht="25.5" customHeight="1">
      <c r="A10" s="269" t="s">
        <v>20</v>
      </c>
      <c r="B10" s="137">
        <v>10009</v>
      </c>
      <c r="C10" s="137">
        <v>11336</v>
      </c>
      <c r="D10" s="97">
        <v>10903</v>
      </c>
      <c r="E10" s="232">
        <f t="shared" si="0"/>
        <v>0.96180310515172895</v>
      </c>
      <c r="F10" s="268">
        <v>9.6991649059261498E-2</v>
      </c>
    </row>
    <row r="11" spans="1:6" ht="25.5" customHeight="1">
      <c r="A11" s="269" t="s">
        <v>21</v>
      </c>
      <c r="B11" s="137">
        <v>9766</v>
      </c>
      <c r="C11" s="137">
        <v>11027</v>
      </c>
      <c r="D11" s="96">
        <v>10867</v>
      </c>
      <c r="E11" s="232">
        <f t="shared" si="0"/>
        <v>0.9854901605150993</v>
      </c>
      <c r="F11" s="268">
        <v>0.14017416850278</v>
      </c>
    </row>
    <row r="12" spans="1:6" ht="25.5" customHeight="1">
      <c r="A12" s="269" t="s">
        <v>22</v>
      </c>
      <c r="B12" s="137">
        <v>3892</v>
      </c>
      <c r="C12" s="137">
        <v>3912</v>
      </c>
      <c r="D12" s="96">
        <v>3600</v>
      </c>
      <c r="E12" s="232">
        <f t="shared" si="0"/>
        <v>0.92024539877300615</v>
      </c>
      <c r="F12" s="268">
        <v>-0.133365430909966</v>
      </c>
    </row>
    <row r="13" spans="1:6" ht="25.5" customHeight="1">
      <c r="A13" s="269" t="s">
        <v>23</v>
      </c>
      <c r="B13" s="137">
        <v>16640</v>
      </c>
      <c r="C13" s="137">
        <v>16822</v>
      </c>
      <c r="D13" s="96">
        <v>16217</v>
      </c>
      <c r="E13" s="232">
        <f t="shared" si="0"/>
        <v>0.9640351920104625</v>
      </c>
      <c r="F13" s="268">
        <v>-1.9943192119417402E-2</v>
      </c>
    </row>
    <row r="14" spans="1:6" ht="25.5" customHeight="1">
      <c r="A14" s="269" t="s">
        <v>24</v>
      </c>
      <c r="B14" s="137">
        <v>2051</v>
      </c>
      <c r="C14" s="137">
        <v>2627</v>
      </c>
      <c r="D14" s="96">
        <v>1425</v>
      </c>
      <c r="E14" s="232">
        <f t="shared" si="0"/>
        <v>0.54244385230300718</v>
      </c>
      <c r="F14" s="268">
        <v>-3.7298850574712601</v>
      </c>
    </row>
    <row r="15" spans="1:6" ht="25.5" customHeight="1">
      <c r="A15" s="269" t="s">
        <v>25</v>
      </c>
      <c r="B15" s="137">
        <v>4724</v>
      </c>
      <c r="C15" s="137">
        <v>4949</v>
      </c>
      <c r="D15" s="96">
        <v>4513</v>
      </c>
      <c r="E15" s="232">
        <f t="shared" si="0"/>
        <v>0.91190139422105476</v>
      </c>
      <c r="F15" s="268">
        <v>-0.484523129640206</v>
      </c>
    </row>
    <row r="16" spans="1:6" ht="25.5" customHeight="1">
      <c r="A16" s="269" t="s">
        <v>26</v>
      </c>
      <c r="B16" s="137">
        <v>987</v>
      </c>
      <c r="C16" s="137">
        <v>7552</v>
      </c>
      <c r="D16" s="96">
        <v>9084</v>
      </c>
      <c r="E16" s="232">
        <f t="shared" si="0"/>
        <v>1.2028601694915255</v>
      </c>
      <c r="F16" s="268">
        <v>8.21298174442191</v>
      </c>
    </row>
    <row r="17" spans="1:6" ht="25.5" customHeight="1">
      <c r="A17" s="269" t="s">
        <v>27</v>
      </c>
      <c r="B17" s="137">
        <v>15858</v>
      </c>
      <c r="C17" s="137">
        <v>12485</v>
      </c>
      <c r="D17" s="96">
        <v>11906</v>
      </c>
      <c r="E17" s="232">
        <f t="shared" si="0"/>
        <v>0.95362434921906292</v>
      </c>
      <c r="F17" s="260">
        <v>-0.171814134668893</v>
      </c>
    </row>
    <row r="18" spans="1:6" ht="25.5" customHeight="1">
      <c r="A18" s="269" t="s">
        <v>28</v>
      </c>
      <c r="B18" s="137">
        <v>653</v>
      </c>
      <c r="C18" s="137">
        <v>427</v>
      </c>
      <c r="D18" s="96">
        <v>406</v>
      </c>
      <c r="E18" s="232">
        <f t="shared" ref="E18:E33" si="1">D18/C18</f>
        <v>0.95081967213114749</v>
      </c>
      <c r="F18" s="260">
        <v>-0.43611111111111101</v>
      </c>
    </row>
    <row r="19" spans="1:6" ht="25.5" customHeight="1">
      <c r="A19" s="269" t="s">
        <v>29</v>
      </c>
      <c r="B19" s="137">
        <v>132</v>
      </c>
      <c r="C19" s="137">
        <v>65</v>
      </c>
      <c r="D19" s="96">
        <v>112</v>
      </c>
      <c r="E19" s="232">
        <f t="shared" si="1"/>
        <v>1.7230769230769232</v>
      </c>
      <c r="F19" s="260">
        <v>-0.41052631578947402</v>
      </c>
    </row>
    <row r="20" spans="1:6" ht="25.5" customHeight="1">
      <c r="A20" s="267" t="s">
        <v>30</v>
      </c>
      <c r="B20" s="137">
        <v>151440</v>
      </c>
      <c r="C20" s="137">
        <f>SUM(C21:C28)</f>
        <v>360282</v>
      </c>
      <c r="D20" s="96">
        <f>SUM(D21:D28)</f>
        <v>352622</v>
      </c>
      <c r="E20" s="232">
        <f t="shared" si="1"/>
        <v>0.97873887676875337</v>
      </c>
      <c r="F20" s="260">
        <v>3.1082334300327399</v>
      </c>
    </row>
    <row r="21" spans="1:6" ht="25.5" customHeight="1">
      <c r="A21" s="271" t="s">
        <v>31</v>
      </c>
      <c r="B21" s="137">
        <v>14947</v>
      </c>
      <c r="C21" s="137">
        <v>16497</v>
      </c>
      <c r="D21" s="96">
        <v>15750</v>
      </c>
      <c r="E21" s="232">
        <f t="shared" si="1"/>
        <v>0.95471903982542283</v>
      </c>
      <c r="F21" s="260">
        <v>2.5991792065663499E-2</v>
      </c>
    </row>
    <row r="22" spans="1:6" ht="25.5" customHeight="1">
      <c r="A22" s="271" t="s">
        <v>32</v>
      </c>
      <c r="B22" s="137">
        <v>10651</v>
      </c>
      <c r="C22" s="137">
        <v>11871</v>
      </c>
      <c r="D22" s="96">
        <v>11531</v>
      </c>
      <c r="E22" s="232">
        <f t="shared" si="1"/>
        <v>0.97135877348159383</v>
      </c>
      <c r="F22" s="260">
        <v>-4.0594230437035802E-3</v>
      </c>
    </row>
    <row r="23" spans="1:6" ht="25.5" customHeight="1">
      <c r="A23" s="271" t="s">
        <v>33</v>
      </c>
      <c r="B23" s="137">
        <v>21421</v>
      </c>
      <c r="C23" s="137">
        <v>12731</v>
      </c>
      <c r="D23" s="96">
        <v>11128</v>
      </c>
      <c r="E23" s="232">
        <f t="shared" si="1"/>
        <v>0.87408687455816514</v>
      </c>
      <c r="F23" s="260">
        <v>-0.31036192364898402</v>
      </c>
    </row>
    <row r="24" spans="1:6" ht="25.5" customHeight="1">
      <c r="A24" s="271" t="s">
        <v>34</v>
      </c>
      <c r="B24" s="137">
        <v>0</v>
      </c>
      <c r="C24" s="137">
        <v>0</v>
      </c>
      <c r="D24" s="96">
        <v>270</v>
      </c>
      <c r="E24" s="232"/>
      <c r="F24" s="260"/>
    </row>
    <row r="25" spans="1:6" ht="25.5" customHeight="1">
      <c r="A25" s="271" t="s">
        <v>35</v>
      </c>
      <c r="B25" s="137">
        <v>99203</v>
      </c>
      <c r="C25" s="137">
        <v>297231</v>
      </c>
      <c r="D25" s="96">
        <v>292279</v>
      </c>
      <c r="E25" s="232">
        <f>D25/C25</f>
        <v>0.98333955744858381</v>
      </c>
      <c r="F25" s="260">
        <v>7.6240889911776</v>
      </c>
    </row>
    <row r="26" spans="1:6" ht="25.5" customHeight="1">
      <c r="A26" s="271" t="s">
        <v>36</v>
      </c>
      <c r="B26" s="137">
        <v>100</v>
      </c>
      <c r="C26" s="137">
        <v>5</v>
      </c>
      <c r="D26" s="96">
        <v>5</v>
      </c>
      <c r="E26" s="232">
        <f t="shared" si="1"/>
        <v>1</v>
      </c>
      <c r="F26" s="260">
        <v>-0.96644295302013405</v>
      </c>
    </row>
    <row r="27" spans="1:6" ht="25.5" customHeight="1">
      <c r="A27" s="271" t="s">
        <v>37</v>
      </c>
      <c r="B27" s="137">
        <v>3400</v>
      </c>
      <c r="C27" s="137">
        <v>20500</v>
      </c>
      <c r="D27" s="96">
        <v>20377</v>
      </c>
      <c r="E27" s="232">
        <f t="shared" si="1"/>
        <v>0.99399999999999999</v>
      </c>
      <c r="F27" s="260">
        <v>1.9285714285714299</v>
      </c>
    </row>
    <row r="28" spans="1:6" ht="25.5" customHeight="1">
      <c r="A28" s="271" t="s">
        <v>38</v>
      </c>
      <c r="B28" s="137">
        <v>1718</v>
      </c>
      <c r="C28" s="137">
        <v>1447</v>
      </c>
      <c r="D28" s="138">
        <v>1282</v>
      </c>
      <c r="E28" s="232">
        <f t="shared" si="1"/>
        <v>0.88597097442985484</v>
      </c>
      <c r="F28" s="260">
        <v>-0.27570621468926598</v>
      </c>
    </row>
    <row r="29" spans="1:6" ht="25.5" customHeight="1">
      <c r="A29" s="137" t="s">
        <v>39</v>
      </c>
      <c r="B29" s="137">
        <v>268926</v>
      </c>
      <c r="C29" s="87">
        <v>488197</v>
      </c>
      <c r="D29" s="138">
        <f>D5+D20</f>
        <v>475882</v>
      </c>
      <c r="E29" s="232">
        <f t="shared" si="1"/>
        <v>0.9747745274960723</v>
      </c>
      <c r="F29" s="260">
        <v>1.2967610534901599</v>
      </c>
    </row>
    <row r="30" spans="1:6" ht="25.5" customHeight="1">
      <c r="A30" s="267" t="s">
        <v>40</v>
      </c>
      <c r="B30" s="137">
        <v>0</v>
      </c>
      <c r="C30" s="157">
        <v>159865</v>
      </c>
      <c r="D30" s="299">
        <v>159865</v>
      </c>
      <c r="E30" s="232">
        <f t="shared" si="1"/>
        <v>1</v>
      </c>
      <c r="F30" s="260">
        <v>-0.65586386532914298</v>
      </c>
    </row>
    <row r="31" spans="1:6" ht="25.5" customHeight="1">
      <c r="A31" s="267" t="s">
        <v>41</v>
      </c>
      <c r="B31" s="137">
        <v>49467</v>
      </c>
      <c r="C31" s="93">
        <v>101526</v>
      </c>
      <c r="D31" s="138">
        <v>101521</v>
      </c>
      <c r="E31" s="232">
        <f t="shared" si="1"/>
        <v>0.99995075153162738</v>
      </c>
      <c r="F31" s="260">
        <v>7.8734376365702303</v>
      </c>
    </row>
    <row r="32" spans="1:6" ht="25.5" customHeight="1">
      <c r="A32" s="267" t="s">
        <v>42</v>
      </c>
      <c r="B32" s="137">
        <v>55635</v>
      </c>
      <c r="C32" s="93">
        <v>55635</v>
      </c>
      <c r="D32" s="138">
        <v>55635</v>
      </c>
      <c r="E32" s="232"/>
      <c r="F32" s="260">
        <v>0.89679860898025998</v>
      </c>
    </row>
    <row r="33" spans="1:6" ht="25.5" customHeight="1">
      <c r="A33" s="267" t="s">
        <v>43</v>
      </c>
      <c r="B33" s="137">
        <v>13802</v>
      </c>
      <c r="C33" s="93">
        <v>93956</v>
      </c>
      <c r="D33" s="138">
        <v>83297</v>
      </c>
      <c r="E33" s="232">
        <f t="shared" si="1"/>
        <v>0.88655328025884461</v>
      </c>
      <c r="F33" s="260">
        <v>0.25655453311208298</v>
      </c>
    </row>
    <row r="34" spans="1:6" ht="25.5" customHeight="1">
      <c r="A34" s="267" t="s">
        <v>44</v>
      </c>
      <c r="B34" s="137">
        <v>344160</v>
      </c>
      <c r="C34" s="87">
        <v>578905</v>
      </c>
      <c r="D34" s="138">
        <f>SUM(D35:D37)</f>
        <v>583924</v>
      </c>
      <c r="E34" s="232">
        <f t="shared" ref="E34:E39" si="2">D34/C34</f>
        <v>1.0086698162911012</v>
      </c>
      <c r="F34" s="260">
        <v>0.31876480698132897</v>
      </c>
    </row>
    <row r="35" spans="1:6" ht="25.5" customHeight="1">
      <c r="A35" s="267" t="s">
        <v>45</v>
      </c>
      <c r="B35" s="137">
        <v>14479</v>
      </c>
      <c r="C35" s="87">
        <v>14479</v>
      </c>
      <c r="D35" s="96">
        <v>14479</v>
      </c>
      <c r="E35" s="232">
        <f t="shared" si="2"/>
        <v>1</v>
      </c>
      <c r="F35" s="260">
        <v>0</v>
      </c>
    </row>
    <row r="36" spans="1:6" ht="25.5" customHeight="1">
      <c r="A36" s="267" t="s">
        <v>46</v>
      </c>
      <c r="B36" s="137">
        <v>279571</v>
      </c>
      <c r="C36" s="87">
        <v>453870</v>
      </c>
      <c r="D36" s="96">
        <v>458585</v>
      </c>
      <c r="E36" s="232">
        <f t="shared" si="2"/>
        <v>1.0103884372177054</v>
      </c>
      <c r="F36" s="260">
        <v>0.19588857479633201</v>
      </c>
    </row>
    <row r="37" spans="1:6" ht="25.5" customHeight="1">
      <c r="A37" s="267" t="s">
        <v>47</v>
      </c>
      <c r="B37" s="137">
        <v>50110</v>
      </c>
      <c r="C37" s="93">
        <v>110556</v>
      </c>
      <c r="D37" s="96">
        <v>110860</v>
      </c>
      <c r="E37" s="232">
        <f t="shared" si="2"/>
        <v>1.0027497376894967</v>
      </c>
      <c r="F37" s="260">
        <v>1.47267698621582</v>
      </c>
    </row>
    <row r="38" spans="1:6" ht="25.5" customHeight="1">
      <c r="A38" s="267" t="s">
        <v>48</v>
      </c>
      <c r="B38" s="137">
        <v>47435</v>
      </c>
      <c r="C38" s="93">
        <v>47886</v>
      </c>
      <c r="D38" s="138">
        <v>47886</v>
      </c>
      <c r="E38" s="232">
        <f t="shared" si="2"/>
        <v>1</v>
      </c>
      <c r="F38" s="260">
        <v>-0.77376407891752996</v>
      </c>
    </row>
    <row r="39" spans="1:6" ht="25.5" customHeight="1">
      <c r="A39" s="137" t="s">
        <v>49</v>
      </c>
      <c r="B39" s="137">
        <v>779425</v>
      </c>
      <c r="C39" s="93">
        <v>1525970</v>
      </c>
      <c r="D39" s="138">
        <f>D29+D30+D31+D32+D33+D34+D38</f>
        <v>1508010</v>
      </c>
      <c r="E39" s="232">
        <f t="shared" si="2"/>
        <v>0.98823043703349345</v>
      </c>
      <c r="F39" s="260">
        <v>5.2165576831300201E-2</v>
      </c>
    </row>
    <row r="41" spans="1:6" ht="64.5" customHeight="1">
      <c r="A41" s="310" t="s">
        <v>50</v>
      </c>
      <c r="B41" s="310"/>
      <c r="C41" s="310"/>
      <c r="D41" s="310"/>
      <c r="E41" s="310"/>
      <c r="F41" s="310"/>
    </row>
  </sheetData>
  <mergeCells count="4">
    <mergeCell ref="A1:F1"/>
    <mergeCell ref="A2:F2"/>
    <mergeCell ref="A3:F3"/>
    <mergeCell ref="A41:F41"/>
  </mergeCells>
  <phoneticPr fontId="10" type="noConversion"/>
  <printOptions horizontalCentered="1" verticalCentered="1"/>
  <pageMargins left="0.25" right="0.25" top="0.75" bottom="0.75" header="0.3" footer="0.3"/>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9"/>
  <sheetViews>
    <sheetView showZeros="0" workbookViewId="0">
      <selection activeCell="I14" sqref="I14"/>
    </sheetView>
  </sheetViews>
  <sheetFormatPr defaultColWidth="13.625" defaultRowHeight="25.5" customHeight="1"/>
  <cols>
    <col min="1" max="1" width="29.5" style="55" customWidth="1"/>
    <col min="2" max="2" width="13.625" style="85"/>
    <col min="3" max="3" width="14.25" style="129" customWidth="1"/>
    <col min="4" max="4" width="13.625" style="66"/>
    <col min="5" max="5" width="13.625" style="251" customWidth="1"/>
    <col min="6" max="6" width="13.5" style="241" customWidth="1"/>
  </cols>
  <sheetData>
    <row r="1" spans="1:6" s="5" customFormat="1" ht="25.5" customHeight="1">
      <c r="A1" s="303" t="s">
        <v>51</v>
      </c>
      <c r="B1" s="303"/>
      <c r="C1" s="303"/>
      <c r="D1" s="303"/>
      <c r="E1" s="303"/>
      <c r="F1" s="303"/>
    </row>
    <row r="2" spans="1:6" s="5" customFormat="1" ht="25.5" customHeight="1">
      <c r="A2" s="305" t="s">
        <v>7</v>
      </c>
      <c r="B2" s="311"/>
      <c r="C2" s="307"/>
      <c r="D2" s="311"/>
      <c r="E2" s="307"/>
      <c r="F2" s="311"/>
    </row>
    <row r="3" spans="1:6" ht="25.5" customHeight="1">
      <c r="A3" s="308" t="s">
        <v>8</v>
      </c>
      <c r="B3" s="312"/>
      <c r="C3" s="308"/>
      <c r="D3" s="312"/>
      <c r="E3" s="308"/>
      <c r="F3" s="312"/>
    </row>
    <row r="4" spans="1:6" ht="25.5" customHeight="1">
      <c r="A4" s="9" t="s">
        <v>9</v>
      </c>
      <c r="B4" s="8" t="s">
        <v>10</v>
      </c>
      <c r="C4" s="8" t="s">
        <v>11</v>
      </c>
      <c r="D4" s="69" t="s">
        <v>12</v>
      </c>
      <c r="E4" s="9" t="s">
        <v>13</v>
      </c>
      <c r="F4" s="252" t="s">
        <v>14</v>
      </c>
    </row>
    <row r="5" spans="1:6" ht="25.5" customHeight="1">
      <c r="A5" s="253" t="s">
        <v>52</v>
      </c>
      <c r="B5" s="254">
        <v>88340</v>
      </c>
      <c r="C5" s="255">
        <v>107822</v>
      </c>
      <c r="D5" s="91">
        <v>98846</v>
      </c>
      <c r="E5" s="256">
        <f>D5/C5</f>
        <v>0.91675168332993262</v>
      </c>
      <c r="F5" s="257">
        <v>-9.6025460464946102E-2</v>
      </c>
    </row>
    <row r="6" spans="1:6" ht="25.5" customHeight="1">
      <c r="A6" s="259" t="s">
        <v>106</v>
      </c>
      <c r="B6" s="258">
        <v>0</v>
      </c>
      <c r="C6" s="248">
        <v>0</v>
      </c>
      <c r="D6" s="100"/>
      <c r="E6" s="256"/>
      <c r="F6" s="260"/>
    </row>
    <row r="7" spans="1:6" ht="25.5" customHeight="1">
      <c r="A7" s="259" t="s">
        <v>107</v>
      </c>
      <c r="B7" s="254">
        <v>400</v>
      </c>
      <c r="C7" s="248">
        <v>702</v>
      </c>
      <c r="D7" s="100">
        <v>504</v>
      </c>
      <c r="E7" s="256">
        <f t="shared" ref="E7:E9" si="0">D7/C7</f>
        <v>0.71794871794871795</v>
      </c>
      <c r="F7" s="260">
        <v>-0.58034970857618695</v>
      </c>
    </row>
    <row r="8" spans="1:6" ht="25.5" customHeight="1">
      <c r="A8" s="259" t="s">
        <v>113</v>
      </c>
      <c r="B8" s="254">
        <v>30137</v>
      </c>
      <c r="C8" s="248">
        <v>39576</v>
      </c>
      <c r="D8" s="91">
        <v>44233</v>
      </c>
      <c r="E8" s="256">
        <f t="shared" si="0"/>
        <v>1.1176723266626238</v>
      </c>
      <c r="F8" s="260">
        <v>-5.9972372755286399E-2</v>
      </c>
    </row>
    <row r="9" spans="1:6" ht="25.5" customHeight="1">
      <c r="A9" s="259" t="s">
        <v>130</v>
      </c>
      <c r="B9" s="254">
        <v>93270</v>
      </c>
      <c r="C9" s="248">
        <v>114032</v>
      </c>
      <c r="D9" s="91">
        <v>98006</v>
      </c>
      <c r="E9" s="256">
        <f t="shared" si="0"/>
        <v>0.8594605023151396</v>
      </c>
      <c r="F9" s="260">
        <v>1.59220483051726E-2</v>
      </c>
    </row>
    <row r="10" spans="1:6" ht="25.5" customHeight="1">
      <c r="A10" s="259" t="s">
        <v>149</v>
      </c>
      <c r="B10" s="258">
        <v>317</v>
      </c>
      <c r="C10" s="248">
        <v>529</v>
      </c>
      <c r="D10" s="91">
        <v>453</v>
      </c>
      <c r="E10" s="256">
        <f t="shared" ref="E10:E12" si="1">D10/C10</f>
        <v>0.85633270321361055</v>
      </c>
      <c r="F10" s="260">
        <v>-0.88153765690376595</v>
      </c>
    </row>
    <row r="11" spans="1:6" ht="25.5" customHeight="1">
      <c r="A11" s="259" t="s">
        <v>158</v>
      </c>
      <c r="B11" s="258">
        <v>8064</v>
      </c>
      <c r="C11" s="248">
        <v>9151</v>
      </c>
      <c r="D11" s="91">
        <v>9754</v>
      </c>
      <c r="E11" s="256">
        <f t="shared" si="1"/>
        <v>1.0658944377663644</v>
      </c>
      <c r="F11" s="260">
        <v>-4.1752627959524502E-2</v>
      </c>
    </row>
    <row r="12" spans="1:6" ht="25.5" customHeight="1">
      <c r="A12" s="259" t="s">
        <v>178</v>
      </c>
      <c r="B12" s="254">
        <v>122159</v>
      </c>
      <c r="C12" s="248">
        <v>147699</v>
      </c>
      <c r="D12" s="91">
        <v>138525</v>
      </c>
      <c r="E12" s="256">
        <f t="shared" si="1"/>
        <v>0.93788718948672634</v>
      </c>
      <c r="F12" s="260">
        <v>3.1882006778651002E-2</v>
      </c>
    </row>
    <row r="13" spans="1:6" ht="25.5" customHeight="1">
      <c r="A13" s="259" t="s">
        <v>238</v>
      </c>
      <c r="B13" s="254">
        <v>40791</v>
      </c>
      <c r="C13" s="248">
        <v>172353</v>
      </c>
      <c r="D13" s="91">
        <v>167863</v>
      </c>
      <c r="E13" s="256">
        <f t="shared" ref="E13:E14" si="2">D13/C13</f>
        <v>0.97394881435194047</v>
      </c>
      <c r="F13" s="260">
        <v>0.113895911718061</v>
      </c>
    </row>
    <row r="14" spans="1:6" ht="25.5" customHeight="1">
      <c r="A14" s="259" t="s">
        <v>274</v>
      </c>
      <c r="B14" s="254">
        <v>43325</v>
      </c>
      <c r="C14" s="248">
        <v>44985</v>
      </c>
      <c r="D14" s="91">
        <v>44700</v>
      </c>
      <c r="E14" s="256">
        <f t="shared" si="2"/>
        <v>0.9936645548516172</v>
      </c>
      <c r="F14" s="260">
        <v>0.104494576363322</v>
      </c>
    </row>
    <row r="15" spans="1:6" ht="25.5" customHeight="1">
      <c r="A15" s="259" t="s">
        <v>284</v>
      </c>
      <c r="B15" s="258">
        <v>37678</v>
      </c>
      <c r="C15" s="248">
        <v>103676</v>
      </c>
      <c r="D15" s="91">
        <v>235886</v>
      </c>
      <c r="E15" s="256">
        <f t="shared" ref="E15:E16" si="3">D15/C15</f>
        <v>2.2752228095219724</v>
      </c>
      <c r="F15" s="260">
        <v>3.11424285764119</v>
      </c>
    </row>
    <row r="16" spans="1:6" ht="25.5" customHeight="1">
      <c r="A16" s="259" t="s">
        <v>293</v>
      </c>
      <c r="B16" s="254">
        <v>81375</v>
      </c>
      <c r="C16" s="248">
        <v>107516</v>
      </c>
      <c r="D16" s="100">
        <v>98664</v>
      </c>
      <c r="E16" s="256">
        <f t="shared" si="3"/>
        <v>0.91766806800848244</v>
      </c>
      <c r="F16" s="260">
        <v>0.41516659734075401</v>
      </c>
    </row>
    <row r="17" spans="1:6" ht="25.5" customHeight="1">
      <c r="A17" s="259" t="s">
        <v>322</v>
      </c>
      <c r="B17" s="254">
        <v>25096</v>
      </c>
      <c r="C17" s="248">
        <v>31107</v>
      </c>
      <c r="D17" s="91">
        <v>58698</v>
      </c>
      <c r="E17" s="256">
        <f t="shared" ref="E17:E18" si="4">D17/C17</f>
        <v>1.8869707782814158</v>
      </c>
      <c r="F17" s="260">
        <v>1.7377798507462701</v>
      </c>
    </row>
    <row r="18" spans="1:6" ht="25.5" customHeight="1">
      <c r="A18" s="259" t="s">
        <v>331</v>
      </c>
      <c r="B18" s="254">
        <v>1977</v>
      </c>
      <c r="C18" s="248">
        <v>1802</v>
      </c>
      <c r="D18" s="100">
        <v>52668</v>
      </c>
      <c r="E18" s="256">
        <f t="shared" si="4"/>
        <v>29.227524972253054</v>
      </c>
      <c r="F18" s="260">
        <v>18.1868852459016</v>
      </c>
    </row>
    <row r="19" spans="1:6" ht="25.5" customHeight="1">
      <c r="A19" s="259" t="s">
        <v>336</v>
      </c>
      <c r="B19" s="254">
        <v>2067</v>
      </c>
      <c r="C19" s="248">
        <v>3066</v>
      </c>
      <c r="D19" s="100">
        <v>2707</v>
      </c>
      <c r="E19" s="256">
        <f t="shared" ref="E19:E23" si="5">D19/C19</f>
        <v>0.8829093281148076</v>
      </c>
      <c r="F19" s="260">
        <v>0.54862700228832995</v>
      </c>
    </row>
    <row r="20" spans="1:6" ht="25.5" customHeight="1">
      <c r="A20" s="259" t="s">
        <v>341</v>
      </c>
      <c r="B20" s="258">
        <v>0</v>
      </c>
      <c r="C20" s="248">
        <v>100</v>
      </c>
      <c r="D20" s="91">
        <v>220</v>
      </c>
      <c r="E20" s="256">
        <f t="shared" si="5"/>
        <v>2.2000000000000002</v>
      </c>
      <c r="F20" s="260">
        <v>0</v>
      </c>
    </row>
    <row r="21" spans="1:6" ht="25.5" customHeight="1">
      <c r="A21" s="253" t="s">
        <v>342</v>
      </c>
      <c r="B21" s="258">
        <v>0</v>
      </c>
      <c r="C21" s="248">
        <v>0</v>
      </c>
      <c r="D21" s="100"/>
      <c r="E21" s="256"/>
      <c r="F21" s="260"/>
    </row>
    <row r="22" spans="1:6" ht="25.5" customHeight="1">
      <c r="A22" s="253" t="s">
        <v>343</v>
      </c>
      <c r="B22" s="258">
        <v>3401</v>
      </c>
      <c r="C22" s="248">
        <v>7651</v>
      </c>
      <c r="D22" s="91">
        <v>8029</v>
      </c>
      <c r="E22" s="256">
        <f t="shared" si="5"/>
        <v>1.0494053064958828</v>
      </c>
      <c r="F22" s="260">
        <v>4.7625260960334002E-2</v>
      </c>
    </row>
    <row r="23" spans="1:6" ht="25.5" customHeight="1">
      <c r="A23" s="253" t="s">
        <v>350</v>
      </c>
      <c r="B23" s="258">
        <v>21199</v>
      </c>
      <c r="C23" s="248">
        <v>67299</v>
      </c>
      <c r="D23" s="91">
        <v>53428</v>
      </c>
      <c r="E23" s="256">
        <f t="shared" si="5"/>
        <v>0.79388995378831784</v>
      </c>
      <c r="F23" s="260">
        <v>0.72699356757280897</v>
      </c>
    </row>
    <row r="24" spans="1:6" ht="25.5" customHeight="1">
      <c r="A24" s="253" t="s">
        <v>356</v>
      </c>
      <c r="B24" s="258">
        <v>376</v>
      </c>
      <c r="C24" s="248">
        <v>656</v>
      </c>
      <c r="D24" s="100">
        <v>1035</v>
      </c>
      <c r="E24" s="256">
        <f t="shared" ref="E24:E25" si="6">D24/C24</f>
        <v>1.5777439024390243</v>
      </c>
      <c r="F24" s="260">
        <v>-0.41326530612244899</v>
      </c>
    </row>
    <row r="25" spans="1:6" ht="25.5" customHeight="1">
      <c r="A25" s="253" t="s">
        <v>359</v>
      </c>
      <c r="B25" s="258">
        <v>3110</v>
      </c>
      <c r="C25" s="248">
        <v>10523</v>
      </c>
      <c r="D25" s="100">
        <v>11633</v>
      </c>
      <c r="E25" s="256">
        <f t="shared" si="6"/>
        <v>1.1054832272165733</v>
      </c>
      <c r="F25" s="260">
        <v>0.53489906320095004</v>
      </c>
    </row>
    <row r="26" spans="1:6" ht="25.5" customHeight="1">
      <c r="A26" s="253" t="s">
        <v>368</v>
      </c>
      <c r="B26" s="258">
        <v>11279</v>
      </c>
      <c r="C26" s="248">
        <v>3000</v>
      </c>
      <c r="D26" s="100"/>
      <c r="E26" s="256">
        <f t="shared" ref="E26:E31" si="7">D26/C26</f>
        <v>0</v>
      </c>
      <c r="F26" s="260"/>
    </row>
    <row r="27" spans="1:6" ht="25.5" customHeight="1">
      <c r="A27" s="253" t="s">
        <v>369</v>
      </c>
      <c r="B27" s="258">
        <v>38310</v>
      </c>
      <c r="C27" s="248">
        <v>42431</v>
      </c>
      <c r="D27" s="100">
        <v>41859</v>
      </c>
      <c r="E27" s="256">
        <f t="shared" si="7"/>
        <v>0.98651929014164175</v>
      </c>
      <c r="F27" s="260">
        <v>0.294901936521685</v>
      </c>
    </row>
    <row r="28" spans="1:6" ht="25.5" customHeight="1">
      <c r="A28" s="253" t="s">
        <v>372</v>
      </c>
      <c r="B28" s="258">
        <v>400</v>
      </c>
      <c r="C28" s="248">
        <v>124</v>
      </c>
      <c r="D28" s="100">
        <v>145</v>
      </c>
      <c r="E28" s="256">
        <f t="shared" si="7"/>
        <v>1.1693548387096775</v>
      </c>
      <c r="F28" s="260">
        <v>-0.64019851116625304</v>
      </c>
    </row>
    <row r="29" spans="1:6" ht="25.5" customHeight="1">
      <c r="A29" s="253" t="s">
        <v>374</v>
      </c>
      <c r="B29" s="258">
        <v>168</v>
      </c>
      <c r="C29" s="248">
        <v>1230</v>
      </c>
      <c r="D29" s="100">
        <v>1216</v>
      </c>
      <c r="E29" s="256">
        <f t="shared" si="7"/>
        <v>0.98861788617886182</v>
      </c>
      <c r="F29" s="260">
        <v>2.2169312169312199</v>
      </c>
    </row>
    <row r="30" spans="1:6" ht="25.5" customHeight="1">
      <c r="A30" s="88" t="s">
        <v>375</v>
      </c>
      <c r="B30" s="262">
        <v>653239</v>
      </c>
      <c r="C30" s="248">
        <v>1017030</v>
      </c>
      <c r="D30" s="100">
        <f>SUM(D5:D29)</f>
        <v>1169072</v>
      </c>
      <c r="E30" s="256">
        <f t="shared" si="7"/>
        <v>1.1494960817281692</v>
      </c>
      <c r="F30" s="260">
        <v>0.41235425800395498</v>
      </c>
    </row>
    <row r="31" spans="1:6" ht="25.5" customHeight="1">
      <c r="A31" s="222" t="s">
        <v>376</v>
      </c>
      <c r="B31" s="262">
        <v>15194</v>
      </c>
      <c r="C31" s="233">
        <v>31414</v>
      </c>
      <c r="D31" s="100">
        <v>31414</v>
      </c>
      <c r="E31" s="256">
        <f t="shared" si="7"/>
        <v>1</v>
      </c>
      <c r="F31" s="260">
        <v>0.64393741169082597</v>
      </c>
    </row>
    <row r="32" spans="1:6" ht="25.5" customHeight="1">
      <c r="A32" s="222" t="s">
        <v>377</v>
      </c>
      <c r="B32" s="262">
        <v>0</v>
      </c>
      <c r="C32" s="263">
        <v>899</v>
      </c>
      <c r="D32" s="100">
        <v>7130</v>
      </c>
      <c r="E32" s="256">
        <f t="shared" ref="E32:E39" si="8">D32/C32</f>
        <v>7.931034482758621</v>
      </c>
      <c r="F32" s="261">
        <v>0</v>
      </c>
    </row>
    <row r="33" spans="1:6" ht="25.5" customHeight="1">
      <c r="A33" s="222" t="s">
        <v>378</v>
      </c>
      <c r="B33" s="262">
        <v>0</v>
      </c>
      <c r="C33" s="263">
        <v>120</v>
      </c>
      <c r="D33" s="100">
        <v>24284</v>
      </c>
      <c r="E33" s="256">
        <f t="shared" si="8"/>
        <v>202.36666666666667</v>
      </c>
      <c r="F33" s="260">
        <v>1.0272142916771001</v>
      </c>
    </row>
    <row r="34" spans="1:6" ht="25.5" customHeight="1">
      <c r="A34" s="222" t="s">
        <v>379</v>
      </c>
      <c r="B34" s="262">
        <v>68989</v>
      </c>
      <c r="C34" s="156">
        <v>427783</v>
      </c>
      <c r="D34" s="100">
        <v>183151</v>
      </c>
      <c r="E34" s="256">
        <f t="shared" si="8"/>
        <v>0.42813996816142763</v>
      </c>
      <c r="F34" s="260">
        <v>-0.51631551426353095</v>
      </c>
    </row>
    <row r="35" spans="1:6" ht="25.5" customHeight="1">
      <c r="A35" s="222" t="s">
        <v>380</v>
      </c>
      <c r="B35" s="262">
        <v>42003</v>
      </c>
      <c r="C35" s="156">
        <v>23233</v>
      </c>
      <c r="D35" s="100"/>
      <c r="E35" s="256"/>
      <c r="F35" s="260"/>
    </row>
    <row r="36" spans="1:6" ht="25.5" customHeight="1">
      <c r="A36" s="264" t="s">
        <v>381</v>
      </c>
      <c r="B36" s="262">
        <v>0</v>
      </c>
      <c r="C36" s="248">
        <v>3090</v>
      </c>
      <c r="D36" s="100">
        <v>76131</v>
      </c>
      <c r="E36" s="256"/>
      <c r="F36" s="260">
        <v>-0.25013297086460601</v>
      </c>
    </row>
    <row r="37" spans="1:6" ht="25.5" customHeight="1">
      <c r="A37" s="265" t="s">
        <v>382</v>
      </c>
      <c r="B37" s="262">
        <v>0</v>
      </c>
      <c r="C37" s="248">
        <v>0</v>
      </c>
      <c r="D37" s="100"/>
      <c r="E37" s="256"/>
      <c r="F37" s="260">
        <v>-1</v>
      </c>
    </row>
    <row r="38" spans="1:6" ht="25.5" customHeight="1">
      <c r="A38" s="222" t="s">
        <v>383</v>
      </c>
      <c r="B38" s="262">
        <v>0</v>
      </c>
      <c r="C38" s="156">
        <v>23420</v>
      </c>
      <c r="D38" s="138">
        <v>48242</v>
      </c>
      <c r="E38" s="256"/>
      <c r="F38" s="260">
        <v>7.4343231842292096E-3</v>
      </c>
    </row>
    <row r="39" spans="1:6" ht="25.5" customHeight="1">
      <c r="A39" s="88" t="s">
        <v>384</v>
      </c>
      <c r="B39" s="262">
        <v>779425</v>
      </c>
      <c r="C39" s="248">
        <v>1525970</v>
      </c>
      <c r="D39" s="100">
        <f>D30+D31+D34+D35+D36+D37+D38</f>
        <v>1508010</v>
      </c>
      <c r="E39" s="256">
        <f t="shared" si="8"/>
        <v>0.98823043703349345</v>
      </c>
      <c r="F39" s="260">
        <v>5.2165576831300201E-2</v>
      </c>
    </row>
  </sheetData>
  <mergeCells count="3">
    <mergeCell ref="A1:F1"/>
    <mergeCell ref="A2:F2"/>
    <mergeCell ref="A3:F3"/>
  </mergeCells>
  <phoneticPr fontId="10" type="noConversion"/>
  <conditionalFormatting sqref="A36:A37">
    <cfRule type="cellIs" dxfId="3" priority="4" operator="equal">
      <formula>"错误"</formula>
    </cfRule>
    <cfRule type="cellIs" dxfId="2" priority="5" operator="equal">
      <formula>"错误"</formula>
    </cfRule>
    <cfRule type="cellIs" dxfId="1" priority="6" operator="equal">
      <formula>"错误"</formula>
    </cfRule>
  </conditionalFormatting>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4.xml><?xml version="1.0" encoding="utf-8"?>
<worksheet xmlns="http://schemas.openxmlformats.org/spreadsheetml/2006/main" xmlns:r="http://schemas.openxmlformats.org/officeDocument/2006/relationships">
  <dimension ref="A1:F41"/>
  <sheetViews>
    <sheetView showZeros="0" workbookViewId="0">
      <selection activeCell="I5" sqref="I5"/>
    </sheetView>
  </sheetViews>
  <sheetFormatPr defaultColWidth="9" defaultRowHeight="30" customHeight="1"/>
  <cols>
    <col min="1" max="1" width="29.375" style="182" customWidth="1"/>
    <col min="2" max="2" width="12.75" style="129" customWidth="1"/>
    <col min="3" max="3" width="11.5" style="129" customWidth="1"/>
    <col min="4" max="4" width="10.625" style="129" customWidth="1"/>
    <col min="5" max="5" width="11.5" style="129" customWidth="1"/>
    <col min="6" max="6" width="13.625" style="241" customWidth="1"/>
  </cols>
  <sheetData>
    <row r="1" spans="1:6" s="5" customFormat="1" ht="30" customHeight="1">
      <c r="A1" s="303" t="s">
        <v>385</v>
      </c>
      <c r="B1" s="303"/>
      <c r="C1" s="303"/>
      <c r="D1" s="303"/>
      <c r="E1" s="303"/>
      <c r="F1" s="303"/>
    </row>
    <row r="2" spans="1:6" ht="30" customHeight="1">
      <c r="A2" s="313" t="s">
        <v>8</v>
      </c>
      <c r="B2" s="313"/>
      <c r="C2" s="313"/>
      <c r="D2" s="313"/>
      <c r="E2" s="313"/>
      <c r="F2" s="313"/>
    </row>
    <row r="3" spans="1:6" ht="30" customHeight="1">
      <c r="A3" s="9" t="s">
        <v>386</v>
      </c>
      <c r="B3" s="8" t="s">
        <v>10</v>
      </c>
      <c r="C3" s="8" t="s">
        <v>11</v>
      </c>
      <c r="D3" s="8" t="s">
        <v>12</v>
      </c>
      <c r="E3" s="16" t="s">
        <v>13</v>
      </c>
      <c r="F3" s="212" t="s">
        <v>14</v>
      </c>
    </row>
    <row r="4" spans="1:6" ht="30" customHeight="1">
      <c r="A4" s="242" t="s">
        <v>15</v>
      </c>
      <c r="B4" s="137">
        <f>SUM(B5:B20)</f>
        <v>84692</v>
      </c>
      <c r="C4" s="137">
        <f>SUM(C5:C20)</f>
        <v>94772</v>
      </c>
      <c r="D4" s="243">
        <v>91012</v>
      </c>
      <c r="E4" s="232">
        <f>D4/C4</f>
        <v>0.96032583463470222</v>
      </c>
      <c r="F4" s="232">
        <v>6.9704144630567998E-3</v>
      </c>
    </row>
    <row r="5" spans="1:6" ht="30" customHeight="1">
      <c r="A5" s="196" t="s">
        <v>387</v>
      </c>
      <c r="B5" s="137">
        <v>23497</v>
      </c>
      <c r="C5" s="137">
        <v>26367</v>
      </c>
      <c r="D5" s="243">
        <v>24886</v>
      </c>
      <c r="E5" s="232">
        <f>D5/C5</f>
        <v>0.94383130428186746</v>
      </c>
      <c r="F5" s="232">
        <v>2.5127698138078799E-2</v>
      </c>
    </row>
    <row r="6" spans="1:6" ht="30" customHeight="1">
      <c r="A6" s="196" t="s">
        <v>388</v>
      </c>
      <c r="B6" s="137">
        <v>5040</v>
      </c>
      <c r="C6" s="137">
        <v>5388</v>
      </c>
      <c r="D6" s="243">
        <v>5120</v>
      </c>
      <c r="E6" s="232">
        <f>D6/C6</f>
        <v>0.95025983667409053</v>
      </c>
      <c r="F6" s="232">
        <v>8.5205595591352296E-2</v>
      </c>
    </row>
    <row r="7" spans="1:6" ht="30" customHeight="1">
      <c r="A7" s="196" t="s">
        <v>389</v>
      </c>
      <c r="B7" s="137">
        <v>0</v>
      </c>
      <c r="C7" s="137">
        <v>0</v>
      </c>
      <c r="D7" s="243"/>
      <c r="E7" s="232"/>
      <c r="F7" s="232"/>
    </row>
    <row r="8" spans="1:6" ht="30" customHeight="1">
      <c r="A8" s="196" t="s">
        <v>390</v>
      </c>
      <c r="B8" s="137">
        <v>2773</v>
      </c>
      <c r="C8" s="137">
        <v>2713</v>
      </c>
      <c r="D8" s="243">
        <v>2528</v>
      </c>
      <c r="E8" s="232">
        <f>D8/C8</f>
        <v>0.93180980464430518</v>
      </c>
      <c r="F8" s="232">
        <v>-9.9394371214820101E-2</v>
      </c>
    </row>
    <row r="9" spans="1:6" ht="30" customHeight="1">
      <c r="A9" s="196" t="s">
        <v>391</v>
      </c>
      <c r="B9" s="137">
        <v>4797</v>
      </c>
      <c r="C9" s="137">
        <v>6125</v>
      </c>
      <c r="D9" s="243">
        <v>5692</v>
      </c>
      <c r="E9" s="232">
        <f t="shared" ref="E9:E17" si="0">D9/C9</f>
        <v>0.92930612244897959</v>
      </c>
      <c r="F9" s="232">
        <v>-0.27072389493914201</v>
      </c>
    </row>
    <row r="10" spans="1:6" ht="30" customHeight="1">
      <c r="A10" s="196" t="s">
        <v>392</v>
      </c>
      <c r="B10" s="137">
        <v>10009</v>
      </c>
      <c r="C10" s="137">
        <v>11336</v>
      </c>
      <c r="D10" s="243">
        <v>10903</v>
      </c>
      <c r="E10" s="232">
        <f t="shared" si="0"/>
        <v>0.96180310515172895</v>
      </c>
      <c r="F10" s="232">
        <v>9.6991649059261498E-2</v>
      </c>
    </row>
    <row r="11" spans="1:6" ht="30" customHeight="1">
      <c r="A11" s="196" t="s">
        <v>393</v>
      </c>
      <c r="B11" s="137">
        <v>7334</v>
      </c>
      <c r="C11" s="137">
        <v>8578</v>
      </c>
      <c r="D11" s="243">
        <v>8270</v>
      </c>
      <c r="E11" s="232">
        <f t="shared" si="0"/>
        <v>0.96409419445092093</v>
      </c>
      <c r="F11" s="232">
        <v>0.13272154499383601</v>
      </c>
    </row>
    <row r="12" spans="1:6" ht="30" customHeight="1">
      <c r="A12" s="196" t="s">
        <v>394</v>
      </c>
      <c r="B12" s="137">
        <v>2933</v>
      </c>
      <c r="C12" s="137">
        <v>2976</v>
      </c>
      <c r="D12" s="243">
        <v>2686</v>
      </c>
      <c r="E12" s="232">
        <f t="shared" si="0"/>
        <v>0.90255376344086025</v>
      </c>
      <c r="F12" s="232">
        <v>-0.18059792556436899</v>
      </c>
    </row>
    <row r="13" spans="1:6" ht="30" customHeight="1">
      <c r="A13" s="196" t="s">
        <v>395</v>
      </c>
      <c r="B13" s="137">
        <v>12296</v>
      </c>
      <c r="C13" s="137">
        <v>13043</v>
      </c>
      <c r="D13" s="243">
        <v>12401</v>
      </c>
      <c r="E13" s="232">
        <f t="shared" si="0"/>
        <v>0.95077819520049067</v>
      </c>
      <c r="F13" s="232">
        <v>-4.0303079155247501E-4</v>
      </c>
    </row>
    <row r="14" spans="1:6" ht="30" customHeight="1">
      <c r="A14" s="196" t="s">
        <v>396</v>
      </c>
      <c r="B14" s="137">
        <v>1170</v>
      </c>
      <c r="C14" s="137">
        <v>1340</v>
      </c>
      <c r="D14" s="243">
        <v>603</v>
      </c>
      <c r="E14" s="232">
        <f t="shared" si="0"/>
        <v>0.45</v>
      </c>
      <c r="F14" s="232">
        <v>-3.0580204778156999</v>
      </c>
    </row>
    <row r="15" spans="1:6" ht="30" customHeight="1">
      <c r="A15" s="196" t="s">
        <v>397</v>
      </c>
      <c r="B15" s="137">
        <v>3801</v>
      </c>
      <c r="C15" s="137">
        <v>3706</v>
      </c>
      <c r="D15" s="243">
        <v>3512</v>
      </c>
      <c r="E15" s="232">
        <f t="shared" si="0"/>
        <v>0.94765245547760391</v>
      </c>
      <c r="F15" s="232">
        <v>-0.50212645307626902</v>
      </c>
    </row>
    <row r="16" spans="1:6" ht="30" customHeight="1">
      <c r="A16" s="196" t="s">
        <v>398</v>
      </c>
      <c r="B16" s="137">
        <v>676</v>
      </c>
      <c r="C16" s="137">
        <v>4373</v>
      </c>
      <c r="D16" s="243">
        <v>6075</v>
      </c>
      <c r="E16" s="232">
        <f t="shared" si="0"/>
        <v>1.3892064943974389</v>
      </c>
      <c r="F16" s="232">
        <v>7.7536023054754999</v>
      </c>
    </row>
    <row r="17" spans="1:6" ht="30" customHeight="1">
      <c r="A17" s="196" t="s">
        <v>399</v>
      </c>
      <c r="B17" s="137">
        <v>9663</v>
      </c>
      <c r="C17" s="137">
        <v>8360</v>
      </c>
      <c r="D17" s="243">
        <v>7837</v>
      </c>
      <c r="E17" s="232">
        <f t="shared" si="0"/>
        <v>0.93744019138755985</v>
      </c>
      <c r="F17" s="232">
        <v>-0.18048729478197201</v>
      </c>
    </row>
    <row r="18" spans="1:6" ht="30" customHeight="1">
      <c r="A18" s="196" t="s">
        <v>400</v>
      </c>
      <c r="B18" s="244">
        <v>0</v>
      </c>
      <c r="C18" s="137"/>
      <c r="D18" s="245"/>
      <c r="E18" s="232"/>
      <c r="F18" s="246"/>
    </row>
    <row r="19" spans="1:6" ht="30" customHeight="1">
      <c r="A19" s="196" t="s">
        <v>401</v>
      </c>
      <c r="B19" s="137">
        <v>653</v>
      </c>
      <c r="C19" s="137">
        <v>427</v>
      </c>
      <c r="D19" s="243">
        <v>406</v>
      </c>
      <c r="E19" s="232">
        <f t="shared" ref="E19:E35" si="1">D19/C19</f>
        <v>0.95081967213114749</v>
      </c>
      <c r="F19" s="232">
        <v>-0.43611111111111101</v>
      </c>
    </row>
    <row r="20" spans="1:6" ht="30" customHeight="1">
      <c r="A20" s="196" t="s">
        <v>402</v>
      </c>
      <c r="B20" s="137">
        <v>50</v>
      </c>
      <c r="C20" s="137">
        <v>40</v>
      </c>
      <c r="D20" s="243">
        <v>93</v>
      </c>
      <c r="E20" s="232">
        <f t="shared" si="1"/>
        <v>2.3250000000000002</v>
      </c>
      <c r="F20" s="232">
        <v>-0.18421052631578899</v>
      </c>
    </row>
    <row r="21" spans="1:6" ht="30" customHeight="1">
      <c r="A21" s="247" t="s">
        <v>30</v>
      </c>
      <c r="B21" s="137">
        <f>SUM(B22:B29)</f>
        <v>143076</v>
      </c>
      <c r="C21" s="137">
        <f>SUM(C22:C29)</f>
        <v>350250</v>
      </c>
      <c r="D21" s="243">
        <v>342429</v>
      </c>
      <c r="E21" s="232">
        <f t="shared" si="1"/>
        <v>0.97767023554603849</v>
      </c>
      <c r="F21" s="232">
        <v>3.3700579392021202</v>
      </c>
    </row>
    <row r="22" spans="1:6" ht="30" customHeight="1">
      <c r="A22" s="196" t="s">
        <v>403</v>
      </c>
      <c r="B22" s="137">
        <v>12205</v>
      </c>
      <c r="C22" s="137">
        <v>13824</v>
      </c>
      <c r="D22" s="243">
        <v>13087</v>
      </c>
      <c r="E22" s="232">
        <f t="shared" si="1"/>
        <v>0.94668692129629628</v>
      </c>
      <c r="F22" s="232">
        <v>1.4181649101053901E-2</v>
      </c>
    </row>
    <row r="23" spans="1:6" ht="30" customHeight="1">
      <c r="A23" s="92" t="s">
        <v>404</v>
      </c>
      <c r="B23" s="137">
        <v>9062</v>
      </c>
      <c r="C23" s="137">
        <v>10465</v>
      </c>
      <c r="D23" s="243">
        <v>10217</v>
      </c>
      <c r="E23" s="232">
        <f t="shared" si="1"/>
        <v>0.97630195891065452</v>
      </c>
      <c r="F23" s="232">
        <v>5.7092233487547996E-3</v>
      </c>
    </row>
    <row r="24" spans="1:6" ht="30" customHeight="1">
      <c r="A24" s="92" t="s">
        <v>405</v>
      </c>
      <c r="B24" s="137">
        <v>20772</v>
      </c>
      <c r="C24" s="137">
        <v>11479</v>
      </c>
      <c r="D24" s="248">
        <v>9810</v>
      </c>
      <c r="E24" s="232">
        <f t="shared" si="1"/>
        <v>0.85460405958707208</v>
      </c>
      <c r="F24" s="117">
        <v>-0.35773209375409198</v>
      </c>
    </row>
    <row r="25" spans="1:6" ht="30" customHeight="1">
      <c r="A25" s="92" t="s">
        <v>406</v>
      </c>
      <c r="B25" s="137">
        <v>0</v>
      </c>
      <c r="C25" s="137">
        <v>0</v>
      </c>
      <c r="D25" s="248">
        <v>270</v>
      </c>
      <c r="E25" s="232"/>
      <c r="F25" s="117"/>
    </row>
    <row r="26" spans="1:6" ht="30" customHeight="1">
      <c r="A26" s="92" t="s">
        <v>407</v>
      </c>
      <c r="B26" s="137">
        <v>95892</v>
      </c>
      <c r="C26" s="137">
        <v>292530</v>
      </c>
      <c r="D26" s="248">
        <v>287381</v>
      </c>
      <c r="E26" s="232">
        <f t="shared" si="1"/>
        <v>0.98239838649027456</v>
      </c>
      <c r="F26" s="117">
        <v>8.2079782121115006</v>
      </c>
    </row>
    <row r="27" spans="1:6" ht="30" customHeight="1">
      <c r="A27" s="92" t="s">
        <v>408</v>
      </c>
      <c r="B27" s="137">
        <v>100</v>
      </c>
      <c r="C27" s="137">
        <v>5</v>
      </c>
      <c r="D27" s="248">
        <v>5</v>
      </c>
      <c r="E27" s="232">
        <f t="shared" si="1"/>
        <v>1</v>
      </c>
      <c r="F27" s="117">
        <v>-0.93975903614457801</v>
      </c>
    </row>
    <row r="28" spans="1:6" ht="30" customHeight="1">
      <c r="A28" s="92" t="s">
        <v>409</v>
      </c>
      <c r="B28" s="137">
        <v>3400</v>
      </c>
      <c r="C28" s="137">
        <v>20500</v>
      </c>
      <c r="D28" s="248">
        <v>20377</v>
      </c>
      <c r="E28" s="232">
        <f t="shared" si="1"/>
        <v>0.99399999999999999</v>
      </c>
      <c r="F28" s="117">
        <v>1.9285714285714299</v>
      </c>
    </row>
    <row r="29" spans="1:6" ht="30" customHeight="1">
      <c r="A29" s="92" t="s">
        <v>410</v>
      </c>
      <c r="B29" s="137">
        <v>1645</v>
      </c>
      <c r="C29" s="137">
        <v>1447</v>
      </c>
      <c r="D29" s="248">
        <v>1282</v>
      </c>
      <c r="E29" s="232">
        <f t="shared" si="1"/>
        <v>0.88597097442985484</v>
      </c>
      <c r="F29" s="117">
        <v>-0.27570621468926598</v>
      </c>
    </row>
    <row r="30" spans="1:6" ht="30" customHeight="1">
      <c r="A30" s="236" t="s">
        <v>411</v>
      </c>
      <c r="B30" s="248">
        <f>B4+B21</f>
        <v>227768</v>
      </c>
      <c r="C30" s="248">
        <f>C4+C21</f>
        <v>445022</v>
      </c>
      <c r="D30" s="248">
        <v>433441</v>
      </c>
      <c r="E30" s="232">
        <f t="shared" si="1"/>
        <v>0.97397656745059791</v>
      </c>
      <c r="F30" s="117">
        <v>1.5686914780135099</v>
      </c>
    </row>
    <row r="31" spans="1:6" ht="30" customHeight="1">
      <c r="A31" s="242" t="s">
        <v>412</v>
      </c>
      <c r="B31" s="87">
        <f>SUM(B32:B37)</f>
        <v>263307</v>
      </c>
      <c r="C31" s="87">
        <f>SUM(C32:C37)</f>
        <v>532696</v>
      </c>
      <c r="D31" s="248">
        <f>SUM(D32:D37)</f>
        <v>533432</v>
      </c>
      <c r="E31" s="232">
        <f t="shared" si="1"/>
        <v>1.0013816510730322</v>
      </c>
      <c r="F31" s="117">
        <v>-6.8571124304464704E-3</v>
      </c>
    </row>
    <row r="32" spans="1:6" ht="30" customHeight="1">
      <c r="A32" s="238" t="s">
        <v>46</v>
      </c>
      <c r="B32" s="87">
        <v>189679</v>
      </c>
      <c r="C32" s="248">
        <v>320881</v>
      </c>
      <c r="D32" s="93">
        <v>330911</v>
      </c>
      <c r="E32" s="232">
        <f t="shared" si="1"/>
        <v>1.0312576936621365</v>
      </c>
      <c r="F32" s="117">
        <v>0.88279562828966296</v>
      </c>
    </row>
    <row r="33" spans="1:6" ht="30" customHeight="1">
      <c r="A33" s="238" t="s">
        <v>47</v>
      </c>
      <c r="B33" s="87">
        <v>38742</v>
      </c>
      <c r="C33" s="1">
        <v>97924</v>
      </c>
      <c r="D33" s="93">
        <v>98358</v>
      </c>
      <c r="E33" s="232">
        <f t="shared" si="1"/>
        <v>1.0044320084963849</v>
      </c>
      <c r="F33" s="117">
        <v>1.7737189751801401</v>
      </c>
    </row>
    <row r="34" spans="1:6" ht="30" customHeight="1">
      <c r="A34" s="92" t="s">
        <v>45</v>
      </c>
      <c r="B34" s="248">
        <v>8990</v>
      </c>
      <c r="C34" s="248">
        <v>8990</v>
      </c>
      <c r="D34" s="93">
        <v>8990</v>
      </c>
      <c r="E34" s="232">
        <f t="shared" si="1"/>
        <v>1</v>
      </c>
      <c r="F34" s="117">
        <v>0.61074646790521703</v>
      </c>
    </row>
    <row r="35" spans="1:6" ht="30" customHeight="1">
      <c r="A35" s="238" t="s">
        <v>413</v>
      </c>
      <c r="B35" s="87">
        <v>13802</v>
      </c>
      <c r="C35" s="248">
        <v>92356</v>
      </c>
      <c r="D35" s="93">
        <v>82628</v>
      </c>
      <c r="E35" s="232">
        <f t="shared" si="1"/>
        <v>0.89466845684091989</v>
      </c>
      <c r="F35" s="117">
        <v>0.29661362709098299</v>
      </c>
    </row>
    <row r="36" spans="1:6" ht="30" customHeight="1">
      <c r="A36" s="238" t="s">
        <v>414</v>
      </c>
      <c r="B36" s="248"/>
      <c r="C36" s="1"/>
      <c r="D36" s="93"/>
      <c r="E36" s="232"/>
      <c r="F36" s="117">
        <v>-1</v>
      </c>
    </row>
    <row r="37" spans="1:6" ht="30" customHeight="1">
      <c r="A37" s="238" t="s">
        <v>415</v>
      </c>
      <c r="B37" s="248">
        <v>12094</v>
      </c>
      <c r="C37" s="248">
        <v>12545</v>
      </c>
      <c r="D37" s="93">
        <v>12545</v>
      </c>
      <c r="E37" s="232">
        <f>D37/C37</f>
        <v>1</v>
      </c>
      <c r="F37" s="117">
        <v>-0.87323673254920997</v>
      </c>
    </row>
    <row r="38" spans="1:6" ht="30" customHeight="1">
      <c r="A38" s="249" t="s">
        <v>42</v>
      </c>
      <c r="B38" s="248">
        <v>55635</v>
      </c>
      <c r="C38" s="248">
        <v>55635</v>
      </c>
      <c r="D38" s="93">
        <v>55635</v>
      </c>
      <c r="E38" s="232"/>
      <c r="F38" s="117"/>
    </row>
    <row r="39" spans="1:6" ht="30" customHeight="1">
      <c r="A39" s="249" t="s">
        <v>41</v>
      </c>
      <c r="B39" s="248">
        <v>37426</v>
      </c>
      <c r="C39" s="248">
        <v>36975</v>
      </c>
      <c r="D39" s="93">
        <v>36970</v>
      </c>
      <c r="E39" s="232">
        <f>D39/C39</f>
        <v>0.9998647734956051</v>
      </c>
      <c r="F39" s="117">
        <v>2.2313608950266599</v>
      </c>
    </row>
    <row r="40" spans="1:6" ht="30" customHeight="1">
      <c r="A40" s="249" t="s">
        <v>416</v>
      </c>
      <c r="B40" s="248"/>
      <c r="C40" s="1">
        <v>144417</v>
      </c>
      <c r="D40" s="93">
        <v>144417</v>
      </c>
      <c r="E40" s="232">
        <f>D40/C40</f>
        <v>1</v>
      </c>
      <c r="F40" s="117">
        <v>-0.63916350668111199</v>
      </c>
    </row>
    <row r="41" spans="1:6" ht="30" customHeight="1">
      <c r="A41" s="250" t="s">
        <v>417</v>
      </c>
      <c r="B41" s="248">
        <f>B30+B31+B38+B39+B40</f>
        <v>584136</v>
      </c>
      <c r="C41" s="248">
        <f>C30+C31+C38+C39+C40</f>
        <v>1214745</v>
      </c>
      <c r="D41" s="248">
        <f>D30+D31+D38+D39+D40</f>
        <v>1203895</v>
      </c>
      <c r="E41" s="232">
        <f>D41/C41</f>
        <v>0.99106808424813442</v>
      </c>
      <c r="F41" s="117">
        <v>0.2331378947701</v>
      </c>
    </row>
  </sheetData>
  <mergeCells count="2">
    <mergeCell ref="A1:F1"/>
    <mergeCell ref="A2:F2"/>
  </mergeCells>
  <phoneticPr fontId="10" type="noConversion"/>
  <conditionalFormatting sqref="A5:A20">
    <cfRule type="duplicateValues" dxfId="0" priority="1"/>
  </conditionalFormatting>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5.xml><?xml version="1.0" encoding="utf-8"?>
<worksheet xmlns="http://schemas.openxmlformats.org/spreadsheetml/2006/main" xmlns:r="http://schemas.openxmlformats.org/officeDocument/2006/relationships">
  <dimension ref="A1:F39"/>
  <sheetViews>
    <sheetView showZeros="0" workbookViewId="0">
      <selection activeCell="F14" sqref="F14"/>
    </sheetView>
  </sheetViews>
  <sheetFormatPr defaultColWidth="15.375" defaultRowHeight="30.75" customHeight="1"/>
  <cols>
    <col min="1" max="1" width="33" style="175" customWidth="1"/>
    <col min="2" max="3" width="15.375" style="85"/>
    <col min="4" max="4" width="15.375" style="230"/>
    <col min="5" max="5" width="15.375" style="85"/>
    <col min="6" max="6" width="15.375" style="221" customWidth="1"/>
  </cols>
  <sheetData>
    <row r="1" spans="1:6" s="5" customFormat="1" ht="30.75" customHeight="1">
      <c r="A1" s="304" t="s">
        <v>418</v>
      </c>
      <c r="B1" s="304"/>
      <c r="C1" s="314"/>
      <c r="D1" s="314"/>
      <c r="E1" s="314"/>
      <c r="F1" s="314"/>
    </row>
    <row r="2" spans="1:6" ht="30.75" customHeight="1">
      <c r="A2" s="315" t="s">
        <v>8</v>
      </c>
      <c r="B2" s="315"/>
      <c r="C2" s="315"/>
      <c r="D2" s="315"/>
      <c r="E2" s="315"/>
      <c r="F2" s="315"/>
    </row>
    <row r="3" spans="1:6" s="219" customFormat="1" ht="30.75" customHeight="1">
      <c r="A3" s="8" t="s">
        <v>9</v>
      </c>
      <c r="B3" s="8" t="s">
        <v>10</v>
      </c>
      <c r="C3" s="8" t="s">
        <v>11</v>
      </c>
      <c r="D3" s="231" t="s">
        <v>12</v>
      </c>
      <c r="E3" s="8" t="s">
        <v>13</v>
      </c>
      <c r="F3" s="212" t="s">
        <v>14</v>
      </c>
    </row>
    <row r="4" spans="1:6" s="219" customFormat="1" ht="30.75" customHeight="1">
      <c r="A4" s="92" t="s">
        <v>419</v>
      </c>
      <c r="B4" s="96">
        <v>64644</v>
      </c>
      <c r="C4" s="137">
        <v>80137</v>
      </c>
      <c r="D4" s="96">
        <v>74184</v>
      </c>
      <c r="E4" s="232">
        <f>D4/C4</f>
        <v>0.92571471355304047</v>
      </c>
      <c r="F4" s="232">
        <v>-0.12448661662653999</v>
      </c>
    </row>
    <row r="5" spans="1:6" s="219" customFormat="1" ht="30.75" customHeight="1">
      <c r="A5" s="92" t="s">
        <v>106</v>
      </c>
      <c r="B5" s="96"/>
      <c r="C5" s="137"/>
      <c r="D5" s="96"/>
      <c r="E5" s="232"/>
      <c r="F5" s="232"/>
    </row>
    <row r="6" spans="1:6" s="219" customFormat="1" ht="30.75" customHeight="1">
      <c r="A6" s="92" t="s">
        <v>107</v>
      </c>
      <c r="B6" s="96">
        <v>108</v>
      </c>
      <c r="C6" s="137">
        <v>459</v>
      </c>
      <c r="D6" s="96">
        <v>262</v>
      </c>
      <c r="E6" s="232">
        <f t="shared" ref="E6:E19" si="0">D6/C6</f>
        <v>0.57080610021786493</v>
      </c>
      <c r="F6" s="232">
        <v>-0.665389527458493</v>
      </c>
    </row>
    <row r="7" spans="1:6" s="219" customFormat="1" ht="30.75" customHeight="1">
      <c r="A7" s="92" t="s">
        <v>113</v>
      </c>
      <c r="B7" s="96">
        <v>28391</v>
      </c>
      <c r="C7" s="137">
        <v>37459</v>
      </c>
      <c r="D7" s="96">
        <v>41873</v>
      </c>
      <c r="E7" s="232">
        <f t="shared" si="0"/>
        <v>1.1178355001468272</v>
      </c>
      <c r="F7" s="232">
        <v>-6.5334821428571402E-2</v>
      </c>
    </row>
    <row r="8" spans="1:6" s="219" customFormat="1" ht="30.75" customHeight="1">
      <c r="A8" s="92" t="s">
        <v>130</v>
      </c>
      <c r="B8" s="96">
        <v>48817</v>
      </c>
      <c r="C8" s="137">
        <v>51301</v>
      </c>
      <c r="D8" s="96">
        <v>55255</v>
      </c>
      <c r="E8" s="232">
        <f t="shared" si="0"/>
        <v>1.0770745209645036</v>
      </c>
      <c r="F8" s="232">
        <v>5.3760775040048801E-2</v>
      </c>
    </row>
    <row r="9" spans="1:6" s="219" customFormat="1" ht="30.75" customHeight="1">
      <c r="A9" s="92" t="s">
        <v>149</v>
      </c>
      <c r="B9" s="96">
        <v>138</v>
      </c>
      <c r="C9" s="137">
        <v>320</v>
      </c>
      <c r="D9" s="96">
        <v>310</v>
      </c>
      <c r="E9" s="232">
        <f t="shared" si="0"/>
        <v>0.96875</v>
      </c>
      <c r="F9" s="232">
        <v>-0.91333519709253597</v>
      </c>
    </row>
    <row r="10" spans="1:6" s="219" customFormat="1" ht="30.75" customHeight="1">
      <c r="A10" s="92" t="s">
        <v>158</v>
      </c>
      <c r="B10" s="96">
        <v>6580</v>
      </c>
      <c r="C10" s="137">
        <v>7826</v>
      </c>
      <c r="D10" s="96">
        <v>8552</v>
      </c>
      <c r="E10" s="232">
        <f t="shared" si="0"/>
        <v>1.0927676974188603</v>
      </c>
      <c r="F10" s="232">
        <v>-4.30783560367912E-3</v>
      </c>
    </row>
    <row r="11" spans="1:6" s="219" customFormat="1" ht="30.75" customHeight="1">
      <c r="A11" s="92" t="s">
        <v>178</v>
      </c>
      <c r="B11" s="96">
        <v>86672</v>
      </c>
      <c r="C11" s="137">
        <v>91162</v>
      </c>
      <c r="D11" s="96">
        <v>88843</v>
      </c>
      <c r="E11" s="232">
        <f t="shared" si="0"/>
        <v>0.97456176915820192</v>
      </c>
      <c r="F11" s="232">
        <v>0.13872084081004901</v>
      </c>
    </row>
    <row r="12" spans="1:6" s="219" customFormat="1" ht="30.75" customHeight="1">
      <c r="A12" s="92" t="s">
        <v>238</v>
      </c>
      <c r="B12" s="96">
        <v>22928</v>
      </c>
      <c r="C12" s="137">
        <v>147568</v>
      </c>
      <c r="D12" s="96">
        <v>150651</v>
      </c>
      <c r="E12" s="232">
        <f t="shared" si="0"/>
        <v>1.020892063319961</v>
      </c>
      <c r="F12" s="232">
        <v>0.14464266719346</v>
      </c>
    </row>
    <row r="13" spans="1:6" s="219" customFormat="1" ht="30.75" customHeight="1">
      <c r="A13" s="92" t="s">
        <v>274</v>
      </c>
      <c r="B13" s="96">
        <v>40966</v>
      </c>
      <c r="C13" s="137">
        <v>43496</v>
      </c>
      <c r="D13" s="96">
        <v>44410</v>
      </c>
      <c r="E13" s="232">
        <f t="shared" si="0"/>
        <v>1.021013426521979</v>
      </c>
      <c r="F13" s="232">
        <v>0.41096108022239902</v>
      </c>
    </row>
    <row r="14" spans="1:6" ht="30.75" customHeight="1">
      <c r="A14" s="92" t="s">
        <v>284</v>
      </c>
      <c r="B14" s="96">
        <v>22470</v>
      </c>
      <c r="C14" s="137">
        <v>80547</v>
      </c>
      <c r="D14" s="96">
        <v>217759</v>
      </c>
      <c r="E14" s="232">
        <f t="shared" si="0"/>
        <v>2.7035023030032157</v>
      </c>
      <c r="F14" s="234">
        <v>2.9423383300745898</v>
      </c>
    </row>
    <row r="15" spans="1:6" ht="30.75" customHeight="1">
      <c r="A15" s="92" t="s">
        <v>293</v>
      </c>
      <c r="B15" s="96">
        <v>48503</v>
      </c>
      <c r="C15" s="137">
        <v>42704</v>
      </c>
      <c r="D15" s="96">
        <v>46610</v>
      </c>
      <c r="E15" s="232">
        <f t="shared" si="0"/>
        <v>1.0914668415136755</v>
      </c>
      <c r="F15" s="234">
        <v>0.40603318250377102</v>
      </c>
    </row>
    <row r="16" spans="1:6" ht="30.75" customHeight="1">
      <c r="A16" s="92" t="s">
        <v>322</v>
      </c>
      <c r="B16" s="96">
        <v>21079</v>
      </c>
      <c r="C16" s="137">
        <v>20100</v>
      </c>
      <c r="D16" s="96">
        <v>55723</v>
      </c>
      <c r="E16" s="232">
        <f t="shared" si="0"/>
        <v>2.7722885572139302</v>
      </c>
      <c r="F16" s="234">
        <v>2.7811630589672198</v>
      </c>
    </row>
    <row r="17" spans="1:6" ht="30.75" customHeight="1">
      <c r="A17" s="92" t="s">
        <v>420</v>
      </c>
      <c r="B17" s="96">
        <v>1845</v>
      </c>
      <c r="C17" s="137">
        <v>1670</v>
      </c>
      <c r="D17" s="96">
        <v>52558</v>
      </c>
      <c r="E17" s="232">
        <f t="shared" si="0"/>
        <v>31.471856287425151</v>
      </c>
      <c r="F17" s="234">
        <v>19.067964872088599</v>
      </c>
    </row>
    <row r="18" spans="1:6" ht="30.75" customHeight="1">
      <c r="A18" s="92" t="s">
        <v>336</v>
      </c>
      <c r="B18" s="96">
        <v>1005</v>
      </c>
      <c r="C18" s="137">
        <v>2004</v>
      </c>
      <c r="D18" s="96">
        <v>1571</v>
      </c>
      <c r="E18" s="232">
        <f t="shared" si="0"/>
        <v>0.78393213572854292</v>
      </c>
      <c r="F18" s="234">
        <v>1.6183333333333301</v>
      </c>
    </row>
    <row r="19" spans="1:6" ht="30.75" customHeight="1">
      <c r="A19" s="92" t="s">
        <v>341</v>
      </c>
      <c r="B19" s="96"/>
      <c r="C19" s="137">
        <v>100</v>
      </c>
      <c r="D19" s="96">
        <v>220</v>
      </c>
      <c r="E19" s="232">
        <f t="shared" si="0"/>
        <v>2.2000000000000002</v>
      </c>
      <c r="F19" s="234">
        <v>0</v>
      </c>
    </row>
    <row r="20" spans="1:6" ht="30.75" customHeight="1">
      <c r="A20" s="92" t="s">
        <v>342</v>
      </c>
      <c r="B20" s="96"/>
      <c r="C20" s="137"/>
      <c r="D20" s="233"/>
      <c r="E20" s="232"/>
      <c r="F20" s="234"/>
    </row>
    <row r="21" spans="1:6" ht="30.75" customHeight="1">
      <c r="A21" s="92" t="s">
        <v>343</v>
      </c>
      <c r="B21" s="96">
        <v>3401</v>
      </c>
      <c r="C21" s="137">
        <v>7586</v>
      </c>
      <c r="D21" s="96">
        <v>7964</v>
      </c>
      <c r="E21" s="232">
        <f t="shared" ref="E21:E30" si="1">D21/C21</f>
        <v>1.0498286316899552</v>
      </c>
      <c r="F21" s="234">
        <v>5.1630793608873599E-2</v>
      </c>
    </row>
    <row r="22" spans="1:6" ht="30.75" customHeight="1">
      <c r="A22" s="92" t="s">
        <v>350</v>
      </c>
      <c r="B22" s="96">
        <v>14009</v>
      </c>
      <c r="C22" s="137">
        <v>44185</v>
      </c>
      <c r="D22" s="96">
        <v>46395</v>
      </c>
      <c r="E22" s="232">
        <f t="shared" si="1"/>
        <v>1.0500169740862284</v>
      </c>
      <c r="F22" s="234">
        <v>0.97224111545655501</v>
      </c>
    </row>
    <row r="23" spans="1:6" ht="30.75" customHeight="1">
      <c r="A23" s="92" t="s">
        <v>356</v>
      </c>
      <c r="B23" s="96">
        <v>376</v>
      </c>
      <c r="C23" s="137">
        <v>506</v>
      </c>
      <c r="D23" s="96">
        <v>917</v>
      </c>
      <c r="E23" s="232">
        <f t="shared" si="1"/>
        <v>1.8122529644268774</v>
      </c>
      <c r="F23" s="234">
        <v>-0.47838452787258201</v>
      </c>
    </row>
    <row r="24" spans="1:6" ht="30.75" customHeight="1">
      <c r="A24" s="92" t="s">
        <v>359</v>
      </c>
      <c r="B24" s="96">
        <v>1796</v>
      </c>
      <c r="C24" s="137">
        <v>8409</v>
      </c>
      <c r="D24" s="96">
        <v>9554</v>
      </c>
      <c r="E24" s="232">
        <f t="shared" si="1"/>
        <v>1.1361636342014507</v>
      </c>
      <c r="F24" s="234">
        <v>0.815314459433783</v>
      </c>
    </row>
    <row r="25" spans="1:6" ht="30.75" customHeight="1">
      <c r="A25" s="92" t="s">
        <v>421</v>
      </c>
      <c r="B25" s="96">
        <v>168</v>
      </c>
      <c r="C25" s="137">
        <v>1230</v>
      </c>
      <c r="D25" s="96">
        <v>1216</v>
      </c>
      <c r="E25" s="232">
        <f t="shared" si="1"/>
        <v>0.98861788617886182</v>
      </c>
      <c r="F25" s="234">
        <v>2.2169312169312199</v>
      </c>
    </row>
    <row r="26" spans="1:6" ht="30.75" customHeight="1">
      <c r="A26" s="92" t="s">
        <v>369</v>
      </c>
      <c r="B26" s="96">
        <v>33310</v>
      </c>
      <c r="C26" s="137">
        <v>37931</v>
      </c>
      <c r="D26" s="96">
        <v>37923</v>
      </c>
      <c r="E26" s="232">
        <f t="shared" si="1"/>
        <v>0.99978909071735522</v>
      </c>
      <c r="F26" s="234">
        <v>0.32112872321895097</v>
      </c>
    </row>
    <row r="27" spans="1:6" ht="30.75" customHeight="1">
      <c r="A27" s="92" t="s">
        <v>422</v>
      </c>
      <c r="B27" s="96">
        <v>400</v>
      </c>
      <c r="C27" s="137">
        <v>124</v>
      </c>
      <c r="D27" s="96">
        <v>145</v>
      </c>
      <c r="E27" s="232">
        <f t="shared" si="1"/>
        <v>1.1693548387096775</v>
      </c>
      <c r="F27" s="234">
        <v>-0.62239583333333304</v>
      </c>
    </row>
    <row r="28" spans="1:6" ht="30.75" customHeight="1">
      <c r="A28" s="236" t="s">
        <v>423</v>
      </c>
      <c r="B28" s="93">
        <f>SUM(B4:B27)</f>
        <v>447606</v>
      </c>
      <c r="C28" s="93">
        <f>SUM(C4:C27)</f>
        <v>706824</v>
      </c>
      <c r="D28" s="93">
        <f>SUM(D4:D27)</f>
        <v>942895</v>
      </c>
      <c r="E28" s="232">
        <f t="shared" si="1"/>
        <v>1.3339883761728522</v>
      </c>
      <c r="F28" s="234">
        <v>0.54529125346418195</v>
      </c>
    </row>
    <row r="29" spans="1:6" ht="30.75" customHeight="1">
      <c r="A29" s="237" t="s">
        <v>424</v>
      </c>
      <c r="B29" s="93">
        <f>SUM(B30:B34)</f>
        <v>56262</v>
      </c>
      <c r="C29" s="93">
        <f>SUM(C30:C34)</f>
        <v>77048</v>
      </c>
      <c r="D29" s="93">
        <f>SUM(D30:D34)</f>
        <v>58187</v>
      </c>
      <c r="E29" s="232">
        <f t="shared" si="1"/>
        <v>0.75520454781434954</v>
      </c>
      <c r="F29" s="234">
        <v>5.6134057753497002</v>
      </c>
    </row>
    <row r="30" spans="1:6" ht="30.75" customHeight="1">
      <c r="A30" s="238" t="s">
        <v>425</v>
      </c>
      <c r="B30" s="1">
        <v>14259</v>
      </c>
      <c r="C30" s="1">
        <v>30395</v>
      </c>
      <c r="D30" s="235">
        <v>30395</v>
      </c>
      <c r="E30" s="232">
        <f t="shared" si="1"/>
        <v>1</v>
      </c>
      <c r="F30" s="234">
        <v>0.73692358730509799</v>
      </c>
    </row>
    <row r="31" spans="1:6" ht="30.75" customHeight="1">
      <c r="A31" s="238" t="s">
        <v>426</v>
      </c>
      <c r="B31" s="93"/>
      <c r="C31" s="93"/>
      <c r="D31" s="235"/>
      <c r="E31" s="232"/>
      <c r="F31" s="234">
        <v>-1</v>
      </c>
    </row>
    <row r="32" spans="1:6" ht="30.75" customHeight="1">
      <c r="A32" s="239" t="s">
        <v>427</v>
      </c>
      <c r="B32" s="93">
        <v>42003</v>
      </c>
      <c r="C32" s="93">
        <v>23233</v>
      </c>
      <c r="D32" s="235"/>
      <c r="E32" s="232">
        <f>D32/C32</f>
        <v>0</v>
      </c>
      <c r="F32" s="234"/>
    </row>
    <row r="33" spans="1:6" ht="30.75" customHeight="1">
      <c r="A33" s="238" t="s">
        <v>428</v>
      </c>
      <c r="B33" s="93"/>
      <c r="C33" s="93"/>
      <c r="D33" s="235"/>
      <c r="E33" s="232"/>
      <c r="F33" s="234"/>
    </row>
    <row r="34" spans="1:6" ht="30.75" customHeight="1">
      <c r="A34" s="238" t="s">
        <v>429</v>
      </c>
      <c r="B34" s="93"/>
      <c r="C34" s="93">
        <v>23420</v>
      </c>
      <c r="D34" s="235">
        <v>27792</v>
      </c>
      <c r="E34" s="232">
        <f t="shared" ref="E34:E39" si="2">D34/C34</f>
        <v>1.1866780529461998</v>
      </c>
      <c r="F34" s="234">
        <v>1.2153846153846199</v>
      </c>
    </row>
    <row r="35" spans="1:6" ht="30.75" customHeight="1">
      <c r="A35" s="240" t="s">
        <v>430</v>
      </c>
      <c r="B35" s="96">
        <v>11279</v>
      </c>
      <c r="C35" s="93"/>
      <c r="D35" s="235"/>
      <c r="E35" s="232"/>
      <c r="F35" s="234"/>
    </row>
    <row r="36" spans="1:6" ht="30.75" customHeight="1">
      <c r="A36" s="237" t="s">
        <v>431</v>
      </c>
      <c r="B36" s="93">
        <v>68989</v>
      </c>
      <c r="C36" s="93">
        <v>427783</v>
      </c>
      <c r="D36" s="235">
        <v>183151</v>
      </c>
      <c r="E36" s="232">
        <f t="shared" si="2"/>
        <v>0.42813996816142763</v>
      </c>
      <c r="F36" s="234">
        <v>-0.50721880818364795</v>
      </c>
    </row>
    <row r="37" spans="1:6" ht="30.75" customHeight="1">
      <c r="A37" s="237" t="s">
        <v>42</v>
      </c>
      <c r="B37" s="93"/>
      <c r="C37" s="93"/>
      <c r="D37" s="235"/>
      <c r="E37" s="232"/>
      <c r="F37" s="234">
        <v>-1</v>
      </c>
    </row>
    <row r="38" spans="1:6" ht="30.75" customHeight="1">
      <c r="A38" s="237" t="s">
        <v>381</v>
      </c>
      <c r="B38" s="93"/>
      <c r="C38" s="93">
        <v>3090</v>
      </c>
      <c r="D38" s="235">
        <v>19662</v>
      </c>
      <c r="E38" s="232">
        <f t="shared" si="2"/>
        <v>6.3631067961165044</v>
      </c>
      <c r="F38" s="234">
        <v>-0.46823529411764703</v>
      </c>
    </row>
    <row r="39" spans="1:6" ht="30.75" customHeight="1">
      <c r="A39" s="236" t="s">
        <v>384</v>
      </c>
      <c r="B39" s="93">
        <f>B28+B29+B35+B36+B37+B38</f>
        <v>584136</v>
      </c>
      <c r="C39" s="93">
        <f>C28+C29+C35+C36+C37+C38</f>
        <v>1214745</v>
      </c>
      <c r="D39" s="93">
        <f>D28+D29+D35+D36+D37+D38</f>
        <v>1203895</v>
      </c>
      <c r="E39" s="232">
        <f t="shared" si="2"/>
        <v>0.99106808424813442</v>
      </c>
      <c r="F39" s="234">
        <v>0.2331378947701</v>
      </c>
    </row>
  </sheetData>
  <mergeCells count="2">
    <mergeCell ref="A1:F1"/>
    <mergeCell ref="A2:F2"/>
  </mergeCells>
  <phoneticPr fontId="10" type="noConversion"/>
  <conditionalFormatting sqref="D20">
    <cfRule type="cellIs" dxfId="4" priority="9" operator="equal">
      <formula>"错误"</formula>
    </cfRule>
  </conditionalFormatting>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6.xml><?xml version="1.0" encoding="utf-8"?>
<worksheet xmlns="http://schemas.openxmlformats.org/spreadsheetml/2006/main" xmlns:r="http://schemas.openxmlformats.org/officeDocument/2006/relationships">
  <dimension ref="A1:XEU558"/>
  <sheetViews>
    <sheetView showZeros="0" workbookViewId="0">
      <selection activeCell="J564" sqref="J564"/>
    </sheetView>
  </sheetViews>
  <sheetFormatPr defaultColWidth="10.25" defaultRowHeight="30" customHeight="1"/>
  <cols>
    <col min="1" max="1" width="45.125" style="65" customWidth="1"/>
    <col min="2" max="2" width="11.625" style="302" customWidth="1"/>
    <col min="3" max="3" width="11.75" style="302" customWidth="1"/>
    <col min="4" max="4" width="15" style="302" customWidth="1"/>
    <col min="5" max="5" width="16" style="221" customWidth="1"/>
    <col min="6" max="6" width="13.375" style="221" customWidth="1"/>
    <col min="7" max="14" width="8.375" style="7" customWidth="1"/>
    <col min="15" max="22" width="10.25" style="7"/>
  </cols>
  <sheetData>
    <row r="1" spans="1:22" s="5" customFormat="1" ht="30" customHeight="1">
      <c r="A1" s="304"/>
      <c r="B1" s="314"/>
      <c r="C1" s="314"/>
      <c r="D1" s="314"/>
      <c r="E1" s="314"/>
      <c r="F1" s="316"/>
      <c r="G1" s="210"/>
      <c r="H1" s="210"/>
      <c r="I1" s="210"/>
      <c r="J1" s="210"/>
      <c r="K1" s="210"/>
      <c r="L1" s="210"/>
      <c r="M1" s="210"/>
      <c r="N1" s="210"/>
      <c r="O1" s="210"/>
      <c r="P1" s="210"/>
      <c r="Q1" s="210"/>
      <c r="R1" s="210"/>
      <c r="S1" s="210"/>
      <c r="T1" s="210"/>
      <c r="U1" s="210"/>
      <c r="V1" s="210"/>
    </row>
    <row r="2" spans="1:22" ht="30" customHeight="1">
      <c r="A2" s="317"/>
      <c r="B2" s="318"/>
      <c r="C2" s="318"/>
      <c r="D2" s="318"/>
      <c r="E2" s="318"/>
      <c r="F2" s="319"/>
      <c r="O2"/>
      <c r="P2"/>
      <c r="Q2"/>
      <c r="R2"/>
      <c r="S2"/>
      <c r="T2"/>
      <c r="U2"/>
      <c r="V2"/>
    </row>
    <row r="3" spans="1:22" s="219" customFormat="1" ht="30" customHeight="1">
      <c r="A3" s="69" t="s">
        <v>433</v>
      </c>
      <c r="B3" s="300" t="s">
        <v>10</v>
      </c>
      <c r="C3" s="300" t="s">
        <v>11</v>
      </c>
      <c r="D3" s="300" t="s">
        <v>12</v>
      </c>
      <c r="E3" s="212" t="s">
        <v>13</v>
      </c>
      <c r="F3" s="212" t="s">
        <v>14</v>
      </c>
      <c r="G3" s="7"/>
      <c r="H3" s="7"/>
      <c r="I3" s="7"/>
      <c r="J3" s="7"/>
      <c r="K3" s="7"/>
      <c r="L3" s="7"/>
      <c r="M3" s="7"/>
      <c r="N3" s="7"/>
    </row>
    <row r="4" spans="1:22" s="219" customFormat="1" ht="30" customHeight="1">
      <c r="A4" s="222" t="s">
        <v>52</v>
      </c>
      <c r="B4" s="138">
        <f>B5+B10+B14+B21+B26+B31+B37+B41+B46+B52+B59+B63+B66+B69+B72+B78+B84+B89+B95+B100+B105+B110+B129+B121+B124</f>
        <v>64644</v>
      </c>
      <c r="C4" s="138">
        <f>C5+C10+C14+C21+C26+C31+C37+C41+C46+C52+C59+C63+C66+C69+C72+C78+C84+C89+C95+C100+C105+C110+C129+C121+C124</f>
        <v>80137</v>
      </c>
      <c r="D4" s="138">
        <f>D5+D10+D14+D21+D26+D31+D37+D41+D46+D52+D59+D63+D66+D69+D72+D78+D84+D89+D95+D100+D105+D110+D129+D121+D124</f>
        <v>74184</v>
      </c>
      <c r="E4" s="223">
        <f>D4/C4</f>
        <v>0.92571471355304047</v>
      </c>
      <c r="F4" s="224">
        <v>-0.12448661662653999</v>
      </c>
      <c r="G4" s="7"/>
      <c r="H4" s="7"/>
      <c r="I4" s="7"/>
      <c r="J4" s="7"/>
      <c r="K4" s="7"/>
      <c r="L4" s="7"/>
      <c r="M4" s="7"/>
      <c r="N4" s="7"/>
      <c r="O4" s="7"/>
      <c r="P4" s="7"/>
      <c r="Q4" s="7"/>
      <c r="R4" s="7"/>
      <c r="S4" s="7"/>
      <c r="T4" s="7"/>
      <c r="U4" s="7"/>
      <c r="V4" s="7"/>
    </row>
    <row r="5" spans="1:22" s="219" customFormat="1" ht="30" customHeight="1">
      <c r="A5" s="222" t="s">
        <v>53</v>
      </c>
      <c r="B5" s="96">
        <f>SUM(B6:B9)</f>
        <v>1380</v>
      </c>
      <c r="C5" s="96">
        <f>SUM(C6:C9)</f>
        <v>1380</v>
      </c>
      <c r="D5" s="138">
        <f>SUM(D6:D9)</f>
        <v>1380</v>
      </c>
      <c r="E5" s="223">
        <f t="shared" ref="E5:E19" si="0">D5/C5</f>
        <v>1</v>
      </c>
      <c r="F5" s="224">
        <v>-3.0898876404494399E-2</v>
      </c>
      <c r="G5" s="7"/>
      <c r="H5" s="7"/>
      <c r="I5" s="7"/>
      <c r="J5" s="7"/>
      <c r="K5" s="7"/>
      <c r="L5" s="7"/>
      <c r="M5" s="7"/>
      <c r="N5" s="7"/>
      <c r="O5" s="7"/>
      <c r="P5" s="7"/>
      <c r="Q5" s="7"/>
      <c r="R5" s="7"/>
      <c r="S5" s="7"/>
      <c r="T5" s="7"/>
      <c r="U5" s="7"/>
      <c r="V5" s="7"/>
    </row>
    <row r="6" spans="1:22" s="219" customFormat="1" ht="30" customHeight="1">
      <c r="A6" s="222" t="s">
        <v>54</v>
      </c>
      <c r="B6" s="138">
        <v>765</v>
      </c>
      <c r="C6" s="138">
        <v>765</v>
      </c>
      <c r="D6" s="138">
        <v>765</v>
      </c>
      <c r="E6" s="223">
        <f t="shared" si="0"/>
        <v>1</v>
      </c>
      <c r="F6" s="224">
        <v>-3.2869785082174502E-2</v>
      </c>
      <c r="G6" s="7"/>
      <c r="H6" s="7"/>
      <c r="I6" s="7"/>
      <c r="J6" s="7"/>
      <c r="K6" s="7"/>
      <c r="L6" s="7"/>
      <c r="M6" s="7"/>
      <c r="N6" s="7"/>
    </row>
    <row r="7" spans="1:22" s="219" customFormat="1" ht="30" customHeight="1">
      <c r="A7" s="222" t="s">
        <v>55</v>
      </c>
      <c r="B7" s="96">
        <v>445</v>
      </c>
      <c r="C7" s="96">
        <v>445</v>
      </c>
      <c r="D7" s="96">
        <v>445</v>
      </c>
      <c r="E7" s="223">
        <f t="shared" si="0"/>
        <v>1</v>
      </c>
      <c r="F7" s="224">
        <v>0.75889328063241102</v>
      </c>
      <c r="G7" s="7"/>
      <c r="H7" s="7"/>
      <c r="I7" s="7"/>
      <c r="J7" s="7"/>
      <c r="K7" s="7"/>
      <c r="L7" s="7"/>
      <c r="M7" s="7"/>
      <c r="N7" s="7"/>
    </row>
    <row r="8" spans="1:22" s="219" customFormat="1" ht="30" customHeight="1">
      <c r="A8" s="222" t="s">
        <v>56</v>
      </c>
      <c r="B8" s="96">
        <v>118</v>
      </c>
      <c r="C8" s="96">
        <v>118</v>
      </c>
      <c r="D8" s="96">
        <v>118</v>
      </c>
      <c r="E8" s="223">
        <f t="shared" si="0"/>
        <v>1</v>
      </c>
      <c r="F8" s="224">
        <v>-0.21333333333333299</v>
      </c>
      <c r="G8" s="7"/>
      <c r="H8" s="7"/>
      <c r="I8" s="7"/>
      <c r="J8" s="7"/>
      <c r="K8" s="7"/>
      <c r="L8" s="7"/>
      <c r="M8" s="7"/>
      <c r="N8" s="7"/>
    </row>
    <row r="9" spans="1:22" s="219" customFormat="1" ht="30" customHeight="1">
      <c r="A9" s="222" t="s">
        <v>58</v>
      </c>
      <c r="B9" s="96">
        <v>52</v>
      </c>
      <c r="C9" s="96">
        <v>52</v>
      </c>
      <c r="D9" s="96">
        <v>52</v>
      </c>
      <c r="E9" s="223">
        <f t="shared" si="0"/>
        <v>1</v>
      </c>
      <c r="F9" s="224">
        <v>8.3333333333333301E-2</v>
      </c>
      <c r="G9" s="7"/>
      <c r="H9" s="7"/>
      <c r="I9" s="7"/>
      <c r="J9" s="7"/>
      <c r="K9" s="7"/>
      <c r="L9" s="7"/>
      <c r="M9" s="7"/>
      <c r="N9" s="7"/>
    </row>
    <row r="10" spans="1:22" s="219" customFormat="1" ht="30" customHeight="1">
      <c r="A10" s="222" t="s">
        <v>57</v>
      </c>
      <c r="B10" s="138">
        <f>SUM(B11:B13)</f>
        <v>1223</v>
      </c>
      <c r="C10" s="138">
        <f>SUM(C11:C13)</f>
        <v>1223</v>
      </c>
      <c r="D10" s="138">
        <f>SUM(D11:D13)</f>
        <v>1223</v>
      </c>
      <c r="E10" s="223">
        <f t="shared" si="0"/>
        <v>1</v>
      </c>
      <c r="F10" s="224">
        <v>-9.4074074074074102E-2</v>
      </c>
      <c r="G10" s="7"/>
      <c r="H10" s="7"/>
      <c r="I10" s="7"/>
      <c r="J10" s="7"/>
      <c r="K10" s="7"/>
      <c r="L10" s="7"/>
      <c r="M10" s="7"/>
      <c r="N10" s="7"/>
      <c r="O10" s="7"/>
      <c r="P10" s="7"/>
      <c r="Q10" s="7"/>
      <c r="R10" s="7"/>
      <c r="S10" s="7"/>
      <c r="T10" s="7"/>
      <c r="U10" s="7"/>
      <c r="V10" s="7"/>
    </row>
    <row r="11" spans="1:22" s="219" customFormat="1" ht="30" customHeight="1">
      <c r="A11" s="222" t="s">
        <v>54</v>
      </c>
      <c r="B11" s="96">
        <v>650</v>
      </c>
      <c r="C11" s="96">
        <v>650</v>
      </c>
      <c r="D11" s="96">
        <v>650</v>
      </c>
      <c r="E11" s="223">
        <f t="shared" si="0"/>
        <v>1</v>
      </c>
      <c r="F11" s="224">
        <v>-8.8359046283309997E-2</v>
      </c>
      <c r="G11" s="7"/>
      <c r="H11" s="7"/>
      <c r="I11" s="7"/>
      <c r="J11" s="7"/>
      <c r="K11" s="7"/>
      <c r="L11" s="7"/>
      <c r="M11" s="7"/>
      <c r="N11" s="7"/>
    </row>
    <row r="12" spans="1:22" s="219" customFormat="1" ht="30" customHeight="1">
      <c r="A12" s="222" t="s">
        <v>55</v>
      </c>
      <c r="B12" s="96">
        <v>479</v>
      </c>
      <c r="C12" s="96">
        <v>479</v>
      </c>
      <c r="D12" s="96">
        <v>479</v>
      </c>
      <c r="E12" s="223">
        <f t="shared" si="0"/>
        <v>1</v>
      </c>
      <c r="F12" s="224">
        <v>0.24739583333333301</v>
      </c>
      <c r="G12" s="7"/>
      <c r="H12" s="7"/>
      <c r="I12" s="7"/>
      <c r="J12" s="7"/>
      <c r="K12" s="7"/>
      <c r="L12" s="7"/>
      <c r="M12" s="7"/>
      <c r="N12" s="7"/>
    </row>
    <row r="13" spans="1:22" s="219" customFormat="1" ht="30" customHeight="1">
      <c r="A13" s="222" t="s">
        <v>58</v>
      </c>
      <c r="B13" s="96">
        <v>94</v>
      </c>
      <c r="C13" s="96">
        <v>94</v>
      </c>
      <c r="D13" s="96">
        <v>94</v>
      </c>
      <c r="E13" s="223">
        <f t="shared" si="0"/>
        <v>1</v>
      </c>
      <c r="F13" s="224">
        <v>-7.8431372549019607E-2</v>
      </c>
      <c r="G13" s="7"/>
      <c r="H13" s="7"/>
      <c r="I13" s="7"/>
      <c r="J13" s="7"/>
      <c r="K13" s="7"/>
      <c r="L13" s="7"/>
      <c r="M13" s="7"/>
      <c r="N13" s="7"/>
    </row>
    <row r="14" spans="1:22" s="219" customFormat="1" ht="30" customHeight="1">
      <c r="A14" s="222" t="s">
        <v>59</v>
      </c>
      <c r="B14" s="138">
        <f>SUM(B15:B20)</f>
        <v>23595</v>
      </c>
      <c r="C14" s="138">
        <f>SUM(C15:C20)</f>
        <v>32624</v>
      </c>
      <c r="D14" s="138">
        <f>SUM(D15:D20)</f>
        <v>29955</v>
      </c>
      <c r="E14" s="223">
        <f t="shared" si="0"/>
        <v>0.918189063266307</v>
      </c>
      <c r="F14" s="224">
        <v>-0.18180328316626199</v>
      </c>
      <c r="G14" s="7"/>
      <c r="H14" s="7"/>
      <c r="I14" s="7"/>
      <c r="J14" s="7"/>
      <c r="K14" s="7"/>
      <c r="L14" s="7"/>
      <c r="M14" s="7"/>
      <c r="N14" s="7"/>
      <c r="O14" s="7"/>
      <c r="P14" s="7"/>
      <c r="Q14" s="7"/>
      <c r="R14" s="7"/>
      <c r="S14" s="7"/>
      <c r="T14" s="7"/>
      <c r="U14" s="7"/>
      <c r="V14" s="7"/>
    </row>
    <row r="15" spans="1:22" s="219" customFormat="1" ht="30" customHeight="1">
      <c r="A15" s="222" t="s">
        <v>54</v>
      </c>
      <c r="B15" s="96">
        <v>13041</v>
      </c>
      <c r="C15" s="96">
        <v>19627</v>
      </c>
      <c r="D15" s="96">
        <v>17281</v>
      </c>
      <c r="E15" s="223">
        <f t="shared" si="0"/>
        <v>0.88047078004789325</v>
      </c>
      <c r="F15" s="224">
        <v>1.49174839960063E-2</v>
      </c>
      <c r="G15" s="7"/>
      <c r="H15" s="7"/>
      <c r="I15" s="7"/>
      <c r="J15" s="7"/>
      <c r="K15" s="7"/>
      <c r="L15" s="7"/>
      <c r="M15" s="7"/>
      <c r="N15" s="7"/>
    </row>
    <row r="16" spans="1:22" s="219" customFormat="1" ht="30" customHeight="1">
      <c r="A16" s="222" t="s">
        <v>55</v>
      </c>
      <c r="B16" s="96">
        <v>1399</v>
      </c>
      <c r="C16" s="96">
        <v>1399</v>
      </c>
      <c r="D16" s="96">
        <v>1399</v>
      </c>
      <c r="E16" s="223">
        <f t="shared" si="0"/>
        <v>1</v>
      </c>
      <c r="F16" s="224">
        <v>-0.73463581183611504</v>
      </c>
      <c r="G16" s="7"/>
      <c r="H16" s="7"/>
      <c r="I16" s="7"/>
      <c r="J16" s="7"/>
      <c r="K16" s="7"/>
      <c r="L16" s="7"/>
      <c r="M16" s="7"/>
      <c r="N16" s="7"/>
    </row>
    <row r="17" spans="1:22" s="219" customFormat="1" ht="30" customHeight="1">
      <c r="A17" s="222" t="s">
        <v>56</v>
      </c>
      <c r="B17" s="96">
        <v>2512</v>
      </c>
      <c r="C17" s="96">
        <v>2512</v>
      </c>
      <c r="D17" s="96">
        <v>2512</v>
      </c>
      <c r="E17" s="223">
        <f t="shared" si="0"/>
        <v>1</v>
      </c>
      <c r="F17" s="224">
        <v>-0.59107927722611098</v>
      </c>
      <c r="G17" s="7"/>
      <c r="H17" s="7"/>
      <c r="I17" s="7"/>
      <c r="J17" s="7"/>
      <c r="K17" s="7"/>
      <c r="L17" s="7"/>
      <c r="M17" s="7"/>
      <c r="N17" s="7"/>
    </row>
    <row r="18" spans="1:22" s="219" customFormat="1" ht="30" customHeight="1">
      <c r="A18" s="222" t="s">
        <v>60</v>
      </c>
      <c r="B18" s="96">
        <v>1151</v>
      </c>
      <c r="C18" s="96">
        <v>1151</v>
      </c>
      <c r="D18" s="96">
        <v>1151</v>
      </c>
      <c r="E18" s="223">
        <f t="shared" si="0"/>
        <v>1</v>
      </c>
      <c r="F18" s="224">
        <v>0.21030494216614101</v>
      </c>
      <c r="G18" s="7"/>
      <c r="H18" s="7"/>
      <c r="I18" s="7"/>
      <c r="J18" s="7"/>
      <c r="K18" s="7"/>
      <c r="L18" s="7"/>
      <c r="M18" s="7"/>
      <c r="N18" s="7"/>
    </row>
    <row r="19" spans="1:22" s="219" customFormat="1" ht="30" customHeight="1">
      <c r="A19" s="222" t="s">
        <v>58</v>
      </c>
      <c r="B19" s="96">
        <v>1921</v>
      </c>
      <c r="C19" s="96">
        <v>1921</v>
      </c>
      <c r="D19" s="96">
        <v>1921</v>
      </c>
      <c r="E19" s="223">
        <f t="shared" si="0"/>
        <v>1</v>
      </c>
      <c r="F19" s="224">
        <v>-0.39968749999999997</v>
      </c>
      <c r="G19" s="7"/>
      <c r="H19" s="7"/>
      <c r="I19" s="7"/>
      <c r="J19" s="7"/>
      <c r="K19" s="7"/>
      <c r="L19" s="7"/>
      <c r="M19" s="7"/>
      <c r="N19" s="7"/>
    </row>
    <row r="20" spans="1:22" s="219" customFormat="1" ht="30" customHeight="1">
      <c r="A20" s="222" t="s">
        <v>61</v>
      </c>
      <c r="B20" s="96">
        <v>3571</v>
      </c>
      <c r="C20" s="96">
        <v>6014</v>
      </c>
      <c r="D20" s="96">
        <v>5691</v>
      </c>
      <c r="E20" s="223">
        <f t="shared" ref="E20:E33" si="1">D20/C20</f>
        <v>0.94629198536747594</v>
      </c>
      <c r="F20" s="224">
        <v>0.60309859154929601</v>
      </c>
      <c r="G20" s="7"/>
      <c r="H20" s="7"/>
      <c r="I20" s="7"/>
      <c r="J20" s="7"/>
      <c r="K20" s="7"/>
      <c r="L20" s="7"/>
      <c r="M20" s="7"/>
      <c r="N20" s="7"/>
    </row>
    <row r="21" spans="1:22" s="219" customFormat="1" ht="30" customHeight="1">
      <c r="A21" s="222" t="s">
        <v>62</v>
      </c>
      <c r="B21" s="138">
        <f>SUM(B22:B25)</f>
        <v>1689</v>
      </c>
      <c r="C21" s="138">
        <f>SUM(C22:C25)</f>
        <v>1689</v>
      </c>
      <c r="D21" s="138">
        <f>SUM(D22:D25)</f>
        <v>1689</v>
      </c>
      <c r="E21" s="223">
        <f t="shared" si="1"/>
        <v>1</v>
      </c>
      <c r="F21" s="224">
        <v>-3.6508841985168301E-2</v>
      </c>
      <c r="G21" s="7"/>
      <c r="H21" s="7"/>
      <c r="I21" s="7"/>
      <c r="J21" s="7"/>
      <c r="K21" s="7"/>
      <c r="L21" s="7"/>
      <c r="M21" s="7"/>
      <c r="N21" s="7"/>
      <c r="O21" s="7"/>
      <c r="P21" s="7"/>
      <c r="Q21" s="7"/>
      <c r="R21" s="7"/>
      <c r="S21" s="7"/>
      <c r="T21" s="7"/>
      <c r="U21" s="7"/>
      <c r="V21" s="7"/>
    </row>
    <row r="22" spans="1:22" ht="30" customHeight="1">
      <c r="A22" s="222" t="s">
        <v>54</v>
      </c>
      <c r="B22" s="96">
        <v>454</v>
      </c>
      <c r="C22" s="96">
        <v>454</v>
      </c>
      <c r="D22" s="96">
        <v>454</v>
      </c>
      <c r="E22" s="223">
        <f t="shared" si="1"/>
        <v>1</v>
      </c>
      <c r="F22" s="224">
        <v>-7.3469387755102006E-2</v>
      </c>
      <c r="O22"/>
      <c r="P22"/>
      <c r="Q22"/>
      <c r="R22"/>
      <c r="S22"/>
      <c r="T22"/>
      <c r="U22"/>
      <c r="V22"/>
    </row>
    <row r="23" spans="1:22" s="220" customFormat="1" ht="30" customHeight="1">
      <c r="A23" s="222" t="s">
        <v>55</v>
      </c>
      <c r="B23" s="96">
        <v>20</v>
      </c>
      <c r="C23" s="96">
        <v>20</v>
      </c>
      <c r="D23" s="96">
        <v>20</v>
      </c>
      <c r="E23" s="223">
        <f t="shared" si="1"/>
        <v>1</v>
      </c>
      <c r="F23" s="224">
        <v>-0.834710743801653</v>
      </c>
      <c r="G23" s="145"/>
      <c r="H23" s="145"/>
      <c r="I23" s="145"/>
      <c r="J23" s="145"/>
      <c r="K23" s="145"/>
      <c r="L23" s="145"/>
      <c r="M23" s="145"/>
      <c r="N23" s="145"/>
    </row>
    <row r="24" spans="1:22" s="220" customFormat="1" ht="30" customHeight="1">
      <c r="A24" s="222" t="s">
        <v>58</v>
      </c>
      <c r="B24" s="96">
        <v>287</v>
      </c>
      <c r="C24" s="96">
        <v>287</v>
      </c>
      <c r="D24" s="96">
        <v>287</v>
      </c>
      <c r="E24" s="223">
        <f t="shared" si="1"/>
        <v>1</v>
      </c>
      <c r="F24" s="224">
        <v>0.16194331983805699</v>
      </c>
      <c r="G24" s="145"/>
      <c r="H24" s="145"/>
      <c r="I24" s="145"/>
      <c r="J24" s="145"/>
      <c r="K24" s="145"/>
      <c r="L24" s="145"/>
      <c r="M24" s="145"/>
      <c r="N24" s="145"/>
    </row>
    <row r="25" spans="1:22" s="220" customFormat="1" ht="30" customHeight="1">
      <c r="A25" s="222" t="s">
        <v>63</v>
      </c>
      <c r="B25" s="96">
        <v>928</v>
      </c>
      <c r="C25" s="96">
        <v>928</v>
      </c>
      <c r="D25" s="96">
        <v>928</v>
      </c>
      <c r="E25" s="223">
        <f t="shared" si="1"/>
        <v>1</v>
      </c>
      <c r="F25" s="224">
        <v>4.5045045045045001E-2</v>
      </c>
      <c r="G25" s="145"/>
      <c r="H25" s="145"/>
      <c r="I25" s="145"/>
      <c r="J25" s="145"/>
      <c r="K25" s="145"/>
      <c r="L25" s="145"/>
      <c r="M25" s="145"/>
      <c r="N25" s="145"/>
    </row>
    <row r="26" spans="1:22" s="220" customFormat="1" ht="30" customHeight="1">
      <c r="A26" s="225" t="s">
        <v>64</v>
      </c>
      <c r="B26" s="138">
        <f>SUM(B27:B30)</f>
        <v>314</v>
      </c>
      <c r="C26" s="138">
        <f>SUM(C27:C30)</f>
        <v>314</v>
      </c>
      <c r="D26" s="138">
        <f>SUM(D27:D30)</f>
        <v>314</v>
      </c>
      <c r="E26" s="223">
        <f t="shared" si="1"/>
        <v>1</v>
      </c>
      <c r="F26" s="224">
        <v>-0.62927981109799302</v>
      </c>
      <c r="G26" s="145"/>
      <c r="H26" s="145"/>
      <c r="I26" s="145"/>
      <c r="J26" s="145"/>
      <c r="K26" s="145"/>
      <c r="L26" s="145"/>
      <c r="M26" s="145"/>
      <c r="N26" s="145"/>
      <c r="O26" s="145"/>
      <c r="P26" s="145"/>
      <c r="Q26" s="145"/>
      <c r="R26" s="145"/>
      <c r="S26" s="145"/>
      <c r="T26" s="145"/>
      <c r="U26" s="145"/>
      <c r="V26" s="145"/>
    </row>
    <row r="27" spans="1:22" s="220" customFormat="1" ht="30" customHeight="1">
      <c r="A27" s="225" t="s">
        <v>54</v>
      </c>
      <c r="B27" s="96">
        <v>11</v>
      </c>
      <c r="C27" s="96">
        <v>11</v>
      </c>
      <c r="D27" s="96">
        <v>11</v>
      </c>
      <c r="E27" s="223">
        <f t="shared" si="1"/>
        <v>1</v>
      </c>
      <c r="F27" s="224">
        <v>-0.78</v>
      </c>
      <c r="G27" s="145"/>
      <c r="H27" s="145"/>
      <c r="I27" s="145"/>
      <c r="J27" s="145"/>
      <c r="K27" s="145"/>
      <c r="L27" s="145"/>
      <c r="M27" s="145"/>
      <c r="N27" s="145"/>
    </row>
    <row r="28" spans="1:22" s="220" customFormat="1" ht="30" customHeight="1">
      <c r="A28" s="225" t="s">
        <v>55</v>
      </c>
      <c r="B28" s="96">
        <v>142</v>
      </c>
      <c r="C28" s="96">
        <v>142</v>
      </c>
      <c r="D28" s="96">
        <v>142</v>
      </c>
      <c r="E28" s="223">
        <f t="shared" si="1"/>
        <v>1</v>
      </c>
      <c r="F28" s="224">
        <v>0.82051282051282004</v>
      </c>
      <c r="G28" s="145"/>
      <c r="H28" s="145"/>
      <c r="I28" s="145"/>
      <c r="J28" s="145"/>
      <c r="K28" s="145"/>
      <c r="L28" s="145"/>
      <c r="M28" s="145"/>
      <c r="N28" s="145"/>
    </row>
    <row r="29" spans="1:22" s="220" customFormat="1" ht="30" customHeight="1">
      <c r="A29" s="225" t="s">
        <v>434</v>
      </c>
      <c r="B29" s="96">
        <v>6</v>
      </c>
      <c r="C29" s="96">
        <v>6</v>
      </c>
      <c r="D29" s="96">
        <v>6</v>
      </c>
      <c r="E29" s="223">
        <f t="shared" si="1"/>
        <v>1</v>
      </c>
      <c r="F29" s="224">
        <v>-0.45454545454545497</v>
      </c>
      <c r="G29" s="145"/>
      <c r="H29" s="145"/>
      <c r="I29" s="145"/>
      <c r="J29" s="145"/>
      <c r="K29" s="145"/>
      <c r="L29" s="145"/>
      <c r="M29" s="145"/>
      <c r="N29" s="145"/>
    </row>
    <row r="30" spans="1:22" s="220" customFormat="1" ht="30" customHeight="1">
      <c r="A30" s="225" t="s">
        <v>435</v>
      </c>
      <c r="B30" s="96">
        <v>155</v>
      </c>
      <c r="C30" s="96">
        <v>155</v>
      </c>
      <c r="D30" s="96">
        <v>155</v>
      </c>
      <c r="E30" s="223">
        <f t="shared" si="1"/>
        <v>1</v>
      </c>
      <c r="F30" s="224">
        <v>-0.74919093851132701</v>
      </c>
      <c r="G30" s="145"/>
      <c r="H30" s="145"/>
      <c r="I30" s="145"/>
      <c r="J30" s="145"/>
      <c r="K30" s="145"/>
      <c r="L30" s="145"/>
      <c r="M30" s="145"/>
      <c r="N30" s="145"/>
    </row>
    <row r="31" spans="1:22" s="220" customFormat="1" ht="30" customHeight="1">
      <c r="A31" s="222" t="s">
        <v>65</v>
      </c>
      <c r="B31" s="138">
        <f>SUM(B32:B36)</f>
        <v>3054</v>
      </c>
      <c r="C31" s="138">
        <f>SUM(C32:C36)</f>
        <v>3054</v>
      </c>
      <c r="D31" s="138">
        <f>SUM(D32:D36)</f>
        <v>3054</v>
      </c>
      <c r="E31" s="223">
        <f t="shared" si="1"/>
        <v>1</v>
      </c>
      <c r="F31" s="224">
        <v>0.245006114961272</v>
      </c>
      <c r="G31" s="145"/>
      <c r="H31" s="145"/>
      <c r="I31" s="145"/>
      <c r="J31" s="145"/>
      <c r="K31" s="145"/>
      <c r="L31" s="145"/>
      <c r="M31" s="145"/>
      <c r="N31" s="145"/>
      <c r="O31" s="145"/>
      <c r="P31" s="145"/>
      <c r="Q31" s="145"/>
      <c r="R31" s="145"/>
      <c r="S31" s="145"/>
      <c r="T31" s="145"/>
      <c r="U31" s="145"/>
      <c r="V31" s="145"/>
    </row>
    <row r="32" spans="1:22" s="220" customFormat="1" ht="30" customHeight="1">
      <c r="A32" s="222" t="s">
        <v>54</v>
      </c>
      <c r="B32" s="96">
        <v>933</v>
      </c>
      <c r="C32" s="96">
        <v>933</v>
      </c>
      <c r="D32" s="96">
        <v>933</v>
      </c>
      <c r="E32" s="223">
        <f t="shared" si="1"/>
        <v>1</v>
      </c>
      <c r="F32" s="224">
        <v>9.6357226792009407E-2</v>
      </c>
      <c r="G32" s="145"/>
      <c r="H32" s="145"/>
      <c r="I32" s="145"/>
      <c r="J32" s="145"/>
      <c r="K32" s="145"/>
      <c r="L32" s="145"/>
      <c r="M32" s="145"/>
      <c r="N32" s="145"/>
    </row>
    <row r="33" spans="1:22 16363:16375" s="220" customFormat="1" ht="30" customHeight="1">
      <c r="A33" s="148" t="s">
        <v>55</v>
      </c>
      <c r="B33" s="96">
        <v>480</v>
      </c>
      <c r="C33" s="96">
        <v>480</v>
      </c>
      <c r="D33" s="96">
        <v>480</v>
      </c>
      <c r="E33" s="223">
        <f t="shared" si="1"/>
        <v>1</v>
      </c>
      <c r="F33" s="224">
        <v>6.6666666666666693E-2</v>
      </c>
      <c r="G33" s="145"/>
      <c r="H33" s="145"/>
      <c r="I33" s="145"/>
      <c r="J33" s="145"/>
      <c r="K33" s="145"/>
      <c r="L33" s="145"/>
      <c r="M33" s="145"/>
      <c r="N33" s="145"/>
      <c r="XEI33" s="222"/>
      <c r="XEJ33" s="88"/>
      <c r="XEK33" s="137"/>
      <c r="XEL33" s="137"/>
      <c r="XEM33" s="223"/>
      <c r="XEN33" s="224"/>
      <c r="XEP33" s="88"/>
      <c r="XEQ33" s="137"/>
      <c r="XER33" s="137"/>
      <c r="XES33" s="223"/>
      <c r="XET33" s="224"/>
    </row>
    <row r="34" spans="1:22 16363:16375" s="220" customFormat="1" ht="30" customHeight="1">
      <c r="A34" s="226" t="s">
        <v>436</v>
      </c>
      <c r="B34" s="96">
        <v>221</v>
      </c>
      <c r="C34" s="96">
        <v>221</v>
      </c>
      <c r="D34" s="96">
        <v>221</v>
      </c>
      <c r="E34" s="223">
        <f t="shared" ref="E34:E48" si="2">D34/C34</f>
        <v>1</v>
      </c>
      <c r="F34" s="227"/>
      <c r="G34" s="145"/>
      <c r="H34" s="145"/>
      <c r="I34" s="145"/>
      <c r="J34" s="145"/>
      <c r="K34" s="145"/>
      <c r="L34" s="145"/>
      <c r="M34" s="145"/>
      <c r="N34" s="145"/>
      <c r="XEP34" s="222"/>
      <c r="XEQ34" s="88"/>
      <c r="XER34" s="137"/>
      <c r="XES34" s="137"/>
      <c r="XET34" s="223"/>
      <c r="XEU34" s="224"/>
    </row>
    <row r="35" spans="1:22 16363:16375" s="220" customFormat="1" ht="30" customHeight="1">
      <c r="A35" s="222" t="s">
        <v>58</v>
      </c>
      <c r="B35" s="96">
        <v>833</v>
      </c>
      <c r="C35" s="96">
        <v>833</v>
      </c>
      <c r="D35" s="96">
        <v>833</v>
      </c>
      <c r="E35" s="223">
        <f t="shared" si="2"/>
        <v>1</v>
      </c>
      <c r="F35" s="224">
        <v>0.15533980582524301</v>
      </c>
      <c r="G35" s="145"/>
      <c r="H35" s="145"/>
      <c r="I35" s="145"/>
      <c r="J35" s="145"/>
      <c r="K35" s="145"/>
      <c r="L35" s="145"/>
      <c r="M35" s="145"/>
      <c r="N35" s="145"/>
    </row>
    <row r="36" spans="1:22 16363:16375" s="220" customFormat="1" ht="30" customHeight="1">
      <c r="A36" s="222" t="s">
        <v>67</v>
      </c>
      <c r="B36" s="96">
        <v>587</v>
      </c>
      <c r="C36" s="96">
        <v>587</v>
      </c>
      <c r="D36" s="96">
        <v>587</v>
      </c>
      <c r="E36" s="223">
        <f t="shared" si="2"/>
        <v>1</v>
      </c>
      <c r="F36" s="224">
        <v>0.36194895591647303</v>
      </c>
      <c r="G36" s="145"/>
      <c r="H36" s="145"/>
      <c r="I36" s="145"/>
      <c r="J36" s="145"/>
      <c r="K36" s="145"/>
      <c r="L36" s="145"/>
      <c r="M36" s="145"/>
      <c r="N36" s="145"/>
    </row>
    <row r="37" spans="1:22 16363:16375" s="220" customFormat="1" ht="30" customHeight="1">
      <c r="A37" s="222" t="s">
        <v>68</v>
      </c>
      <c r="B37" s="138">
        <f>SUM(B38:B40)</f>
        <v>3925</v>
      </c>
      <c r="C37" s="138">
        <f>SUM(C38:C40)</f>
        <v>4425</v>
      </c>
      <c r="D37" s="138">
        <f>SUM(D38:D40)</f>
        <v>3925</v>
      </c>
      <c r="E37" s="223">
        <f t="shared" si="2"/>
        <v>0.88700564971751417</v>
      </c>
      <c r="F37" s="224">
        <v>-4.38489646772229E-2</v>
      </c>
      <c r="G37" s="145"/>
      <c r="H37" s="145"/>
      <c r="I37" s="145"/>
      <c r="J37" s="145"/>
      <c r="K37" s="145"/>
      <c r="L37" s="145"/>
      <c r="M37" s="145"/>
      <c r="N37" s="145"/>
      <c r="O37" s="145"/>
      <c r="P37" s="145"/>
      <c r="Q37" s="145"/>
      <c r="R37" s="145"/>
      <c r="S37" s="145"/>
      <c r="T37" s="145"/>
      <c r="U37" s="145"/>
      <c r="V37" s="145"/>
    </row>
    <row r="38" spans="1:22 16363:16375" s="220" customFormat="1" ht="30" customHeight="1">
      <c r="A38" s="222" t="s">
        <v>54</v>
      </c>
      <c r="B38" s="96">
        <v>724</v>
      </c>
      <c r="C38" s="96">
        <v>724</v>
      </c>
      <c r="D38" s="96">
        <v>724</v>
      </c>
      <c r="E38" s="223">
        <f t="shared" si="2"/>
        <v>1</v>
      </c>
      <c r="F38" s="224">
        <v>2.6565656565656601</v>
      </c>
      <c r="G38" s="145"/>
      <c r="H38" s="145"/>
      <c r="I38" s="145"/>
      <c r="J38" s="145"/>
      <c r="K38" s="145"/>
      <c r="L38" s="145"/>
      <c r="M38" s="145"/>
      <c r="N38" s="145"/>
    </row>
    <row r="39" spans="1:22 16363:16375" ht="30" customHeight="1">
      <c r="A39" s="222" t="s">
        <v>55</v>
      </c>
      <c r="B39" s="96">
        <v>111</v>
      </c>
      <c r="C39" s="96">
        <v>111</v>
      </c>
      <c r="D39" s="96">
        <v>111</v>
      </c>
      <c r="E39" s="223">
        <f t="shared" si="2"/>
        <v>1</v>
      </c>
      <c r="F39" s="224"/>
      <c r="O39"/>
      <c r="P39"/>
      <c r="Q39"/>
      <c r="R39"/>
      <c r="S39"/>
      <c r="T39"/>
      <c r="U39"/>
      <c r="V39"/>
    </row>
    <row r="40" spans="1:22 16363:16375" ht="30" customHeight="1">
      <c r="A40" s="222" t="s">
        <v>69</v>
      </c>
      <c r="B40" s="96">
        <v>3090</v>
      </c>
      <c r="C40" s="96">
        <v>3590</v>
      </c>
      <c r="D40" s="96">
        <v>3090</v>
      </c>
      <c r="E40" s="223">
        <f t="shared" si="2"/>
        <v>0.8607242339832869</v>
      </c>
      <c r="F40" s="224">
        <v>-0.20911185052469899</v>
      </c>
      <c r="O40"/>
      <c r="P40"/>
      <c r="Q40"/>
      <c r="R40"/>
      <c r="S40"/>
      <c r="T40"/>
      <c r="U40"/>
      <c r="V40"/>
    </row>
    <row r="41" spans="1:22 16363:16375" ht="30" customHeight="1">
      <c r="A41" s="222" t="s">
        <v>70</v>
      </c>
      <c r="B41" s="138">
        <f>SUM(B42:B45)</f>
        <v>665</v>
      </c>
      <c r="C41" s="138">
        <f>SUM(C42:C45)</f>
        <v>665</v>
      </c>
      <c r="D41" s="138">
        <f>SUM(D42:D45)</f>
        <v>665</v>
      </c>
      <c r="E41" s="223">
        <f t="shared" si="2"/>
        <v>1</v>
      </c>
      <c r="F41" s="224">
        <v>-0.16246851385390401</v>
      </c>
    </row>
    <row r="42" spans="1:22 16363:16375" ht="30" customHeight="1">
      <c r="A42" s="222" t="s">
        <v>54</v>
      </c>
      <c r="B42" s="96">
        <v>530</v>
      </c>
      <c r="C42" s="96">
        <v>530</v>
      </c>
      <c r="D42" s="96">
        <v>530</v>
      </c>
      <c r="E42" s="223">
        <f t="shared" si="2"/>
        <v>1</v>
      </c>
      <c r="F42" s="224">
        <v>5.1587301587301598E-2</v>
      </c>
      <c r="O42"/>
      <c r="P42"/>
      <c r="Q42"/>
      <c r="R42"/>
      <c r="S42"/>
      <c r="T42"/>
      <c r="U42"/>
      <c r="V42"/>
    </row>
    <row r="43" spans="1:22 16363:16375" ht="30" customHeight="1">
      <c r="A43" s="222" t="s">
        <v>55</v>
      </c>
      <c r="B43" s="96">
        <v>37</v>
      </c>
      <c r="C43" s="96">
        <v>37</v>
      </c>
      <c r="D43" s="96">
        <v>37</v>
      </c>
      <c r="E43" s="223">
        <f t="shared" si="2"/>
        <v>1</v>
      </c>
      <c r="F43" s="224">
        <v>0.54166666666666696</v>
      </c>
      <c r="O43"/>
      <c r="P43"/>
      <c r="Q43"/>
      <c r="R43"/>
      <c r="S43"/>
      <c r="T43"/>
      <c r="U43"/>
      <c r="V43"/>
    </row>
    <row r="44" spans="1:22 16363:16375" ht="30" customHeight="1">
      <c r="A44" s="225" t="s">
        <v>437</v>
      </c>
      <c r="B44" s="96">
        <v>93</v>
      </c>
      <c r="C44" s="96">
        <v>93</v>
      </c>
      <c r="D44" s="96">
        <v>93</v>
      </c>
      <c r="E44" s="223">
        <f t="shared" si="2"/>
        <v>1</v>
      </c>
      <c r="F44" s="224">
        <v>-0.29545454545454503</v>
      </c>
      <c r="O44"/>
      <c r="P44"/>
      <c r="Q44"/>
      <c r="R44"/>
      <c r="S44"/>
      <c r="T44"/>
      <c r="U44"/>
      <c r="V44"/>
    </row>
    <row r="45" spans="1:22 16363:16375" ht="30" customHeight="1">
      <c r="A45" s="222" t="s">
        <v>438</v>
      </c>
      <c r="B45" s="96">
        <v>5</v>
      </c>
      <c r="C45" s="96">
        <v>5</v>
      </c>
      <c r="D45" s="96">
        <v>5</v>
      </c>
      <c r="E45" s="223">
        <f t="shared" si="2"/>
        <v>1</v>
      </c>
      <c r="F45" s="224">
        <v>-0.962686567164179</v>
      </c>
      <c r="O45"/>
      <c r="P45"/>
      <c r="Q45"/>
      <c r="R45"/>
      <c r="S45"/>
      <c r="T45"/>
      <c r="U45"/>
      <c r="V45"/>
    </row>
    <row r="46" spans="1:22 16363:16375" ht="30" customHeight="1">
      <c r="A46" s="222" t="s">
        <v>71</v>
      </c>
      <c r="B46" s="138">
        <f>SUM(B47:B51)</f>
        <v>4701</v>
      </c>
      <c r="C46" s="138">
        <f>SUM(C47:C51)</f>
        <v>5001</v>
      </c>
      <c r="D46" s="138">
        <f>SUM(D47:D51)</f>
        <v>4701</v>
      </c>
      <c r="E46" s="223">
        <f t="shared" si="2"/>
        <v>0.94001199760047993</v>
      </c>
      <c r="F46" s="224">
        <v>5.4745344402064203E-2</v>
      </c>
    </row>
    <row r="47" spans="1:22 16363:16375" ht="30" customHeight="1">
      <c r="A47" s="222" t="s">
        <v>54</v>
      </c>
      <c r="B47" s="96">
        <v>2488</v>
      </c>
      <c r="C47" s="96">
        <v>2788</v>
      </c>
      <c r="D47" s="96">
        <v>2488</v>
      </c>
      <c r="E47" s="223">
        <f t="shared" si="2"/>
        <v>0.8923959827833573</v>
      </c>
      <c r="F47" s="224">
        <v>0.17413874469089199</v>
      </c>
      <c r="O47"/>
      <c r="P47"/>
      <c r="Q47"/>
      <c r="R47"/>
      <c r="S47"/>
      <c r="T47"/>
      <c r="U47"/>
      <c r="V47"/>
    </row>
    <row r="48" spans="1:22 16363:16375" ht="30" customHeight="1">
      <c r="A48" s="222" t="s">
        <v>55</v>
      </c>
      <c r="B48" s="96">
        <v>814</v>
      </c>
      <c r="C48" s="96">
        <v>814</v>
      </c>
      <c r="D48" s="96">
        <v>814</v>
      </c>
      <c r="E48" s="223">
        <f t="shared" si="2"/>
        <v>1</v>
      </c>
      <c r="F48" s="224">
        <v>-0.38796992481203002</v>
      </c>
      <c r="O48"/>
      <c r="P48"/>
      <c r="Q48"/>
      <c r="R48"/>
      <c r="S48"/>
      <c r="T48"/>
      <c r="U48"/>
      <c r="V48"/>
    </row>
    <row r="49" spans="1:22" ht="30" customHeight="1">
      <c r="A49" s="222" t="s">
        <v>72</v>
      </c>
      <c r="B49" s="96">
        <v>225</v>
      </c>
      <c r="C49" s="96">
        <v>225</v>
      </c>
      <c r="D49" s="96">
        <v>225</v>
      </c>
      <c r="E49" s="223">
        <f t="shared" ref="E49:E63" si="3">D49/C49</f>
        <v>1</v>
      </c>
      <c r="F49" s="224">
        <v>1.7108433734939801</v>
      </c>
      <c r="O49"/>
      <c r="P49"/>
      <c r="Q49"/>
      <c r="R49"/>
      <c r="S49"/>
      <c r="T49"/>
      <c r="U49"/>
      <c r="V49"/>
    </row>
    <row r="50" spans="1:22" ht="30" customHeight="1">
      <c r="A50" s="222" t="s">
        <v>58</v>
      </c>
      <c r="B50" s="96">
        <v>212</v>
      </c>
      <c r="C50" s="96">
        <v>212</v>
      </c>
      <c r="D50" s="96">
        <v>212</v>
      </c>
      <c r="E50" s="223">
        <f t="shared" si="3"/>
        <v>1</v>
      </c>
      <c r="F50" s="224">
        <v>-0.27891156462584998</v>
      </c>
      <c r="O50"/>
      <c r="P50"/>
      <c r="Q50"/>
      <c r="R50"/>
      <c r="S50"/>
      <c r="T50"/>
      <c r="U50"/>
      <c r="V50"/>
    </row>
    <row r="51" spans="1:22" ht="30" customHeight="1">
      <c r="A51" s="222" t="s">
        <v>73</v>
      </c>
      <c r="B51" s="96">
        <v>962</v>
      </c>
      <c r="C51" s="96">
        <v>962</v>
      </c>
      <c r="D51" s="96">
        <v>962</v>
      </c>
      <c r="E51" s="223">
        <f t="shared" si="3"/>
        <v>1</v>
      </c>
      <c r="F51" s="224">
        <v>0.524564183835182</v>
      </c>
      <c r="O51"/>
      <c r="P51"/>
      <c r="Q51"/>
      <c r="R51"/>
      <c r="S51"/>
      <c r="T51"/>
      <c r="U51"/>
      <c r="V51"/>
    </row>
    <row r="52" spans="1:22" ht="30" customHeight="1">
      <c r="A52" s="222" t="s">
        <v>74</v>
      </c>
      <c r="B52" s="138">
        <f>SUM(B53:B58)</f>
        <v>1348</v>
      </c>
      <c r="C52" s="138">
        <f>SUM(C53:C58)</f>
        <v>1348</v>
      </c>
      <c r="D52" s="138">
        <f>SUM(D53:D58)</f>
        <v>1348</v>
      </c>
      <c r="E52" s="223">
        <f t="shared" si="3"/>
        <v>1</v>
      </c>
      <c r="F52" s="224">
        <v>-0.56836375280179297</v>
      </c>
    </row>
    <row r="53" spans="1:22" ht="30" customHeight="1">
      <c r="A53" s="222" t="s">
        <v>54</v>
      </c>
      <c r="B53" s="96">
        <v>455</v>
      </c>
      <c r="C53" s="96">
        <v>455</v>
      </c>
      <c r="D53" s="96">
        <v>455</v>
      </c>
      <c r="E53" s="223">
        <f t="shared" si="3"/>
        <v>1</v>
      </c>
      <c r="F53" s="224">
        <v>8.0760095011876504E-2</v>
      </c>
      <c r="O53"/>
      <c r="P53"/>
      <c r="Q53"/>
      <c r="R53"/>
      <c r="S53"/>
      <c r="T53"/>
      <c r="U53"/>
      <c r="V53"/>
    </row>
    <row r="54" spans="1:22" ht="30" customHeight="1">
      <c r="A54" s="222" t="s">
        <v>55</v>
      </c>
      <c r="B54" s="96">
        <v>241</v>
      </c>
      <c r="C54" s="96">
        <v>241</v>
      </c>
      <c r="D54" s="96">
        <v>241</v>
      </c>
      <c r="E54" s="223">
        <f t="shared" si="3"/>
        <v>1</v>
      </c>
      <c r="F54" s="224">
        <v>1.7701149425287399</v>
      </c>
      <c r="O54"/>
      <c r="P54"/>
      <c r="Q54"/>
      <c r="R54"/>
      <c r="S54"/>
      <c r="T54"/>
      <c r="U54"/>
      <c r="V54"/>
    </row>
    <row r="55" spans="1:22" ht="30" customHeight="1">
      <c r="A55" s="222" t="s">
        <v>439</v>
      </c>
      <c r="B55" s="96">
        <v>19</v>
      </c>
      <c r="C55" s="96">
        <v>19</v>
      </c>
      <c r="D55" s="96">
        <v>19</v>
      </c>
      <c r="E55" s="223">
        <f t="shared" si="3"/>
        <v>1</v>
      </c>
      <c r="F55" s="224"/>
      <c r="O55"/>
      <c r="P55"/>
      <c r="Q55"/>
      <c r="R55"/>
      <c r="S55"/>
      <c r="T55"/>
      <c r="U55"/>
      <c r="V55"/>
    </row>
    <row r="56" spans="1:22" ht="30" customHeight="1">
      <c r="A56" s="222" t="s">
        <v>75</v>
      </c>
      <c r="B56" s="96">
        <v>275</v>
      </c>
      <c r="C56" s="96">
        <v>275</v>
      </c>
      <c r="D56" s="96">
        <v>275</v>
      </c>
      <c r="E56" s="223">
        <f t="shared" si="3"/>
        <v>1</v>
      </c>
      <c r="F56" s="224">
        <v>-0.56828885400314</v>
      </c>
      <c r="O56"/>
      <c r="P56"/>
      <c r="Q56"/>
      <c r="R56"/>
      <c r="S56"/>
      <c r="T56"/>
      <c r="U56"/>
      <c r="V56"/>
    </row>
    <row r="57" spans="1:22" ht="30" customHeight="1">
      <c r="A57" s="222" t="s">
        <v>58</v>
      </c>
      <c r="B57" s="96">
        <v>211</v>
      </c>
      <c r="C57" s="96">
        <v>211</v>
      </c>
      <c r="D57" s="96">
        <v>211</v>
      </c>
      <c r="E57" s="223">
        <f t="shared" si="3"/>
        <v>1</v>
      </c>
      <c r="F57" s="224">
        <v>0.30246913580246898</v>
      </c>
      <c r="O57"/>
      <c r="P57"/>
      <c r="Q57"/>
      <c r="R57"/>
      <c r="S57"/>
      <c r="T57"/>
      <c r="U57"/>
      <c r="V57"/>
    </row>
    <row r="58" spans="1:22" ht="30" customHeight="1">
      <c r="A58" s="222" t="s">
        <v>76</v>
      </c>
      <c r="B58" s="96">
        <v>147</v>
      </c>
      <c r="C58" s="96">
        <v>147</v>
      </c>
      <c r="D58" s="96">
        <v>147</v>
      </c>
      <c r="E58" s="223">
        <f t="shared" si="3"/>
        <v>1</v>
      </c>
      <c r="F58" s="224">
        <v>-0.918694690265487</v>
      </c>
      <c r="O58"/>
      <c r="P58"/>
      <c r="Q58"/>
      <c r="R58"/>
      <c r="S58"/>
      <c r="T58"/>
      <c r="U58"/>
      <c r="V58"/>
    </row>
    <row r="59" spans="1:22" ht="30" customHeight="1">
      <c r="A59" s="222" t="s">
        <v>77</v>
      </c>
      <c r="B59" s="138">
        <f>SUM(B60:B62)</f>
        <v>284</v>
      </c>
      <c r="C59" s="138">
        <f>SUM(C60:C62)</f>
        <v>284</v>
      </c>
      <c r="D59" s="138">
        <f>SUM(D60:D62)</f>
        <v>284</v>
      </c>
      <c r="E59" s="223">
        <f t="shared" si="3"/>
        <v>1</v>
      </c>
      <c r="F59" s="224">
        <v>0.213675213675214</v>
      </c>
    </row>
    <row r="60" spans="1:22" ht="30" customHeight="1">
      <c r="A60" s="222" t="s">
        <v>54</v>
      </c>
      <c r="B60" s="96">
        <v>163</v>
      </c>
      <c r="C60" s="96">
        <v>163</v>
      </c>
      <c r="D60" s="96">
        <v>163</v>
      </c>
      <c r="E60" s="223">
        <f t="shared" si="3"/>
        <v>1</v>
      </c>
      <c r="F60" s="224">
        <v>1.2422360248447201E-2</v>
      </c>
      <c r="O60"/>
      <c r="P60"/>
      <c r="Q60"/>
      <c r="R60"/>
      <c r="S60"/>
      <c r="T60"/>
      <c r="U60"/>
      <c r="V60"/>
    </row>
    <row r="61" spans="1:22" ht="30" customHeight="1">
      <c r="A61" s="222" t="s">
        <v>55</v>
      </c>
      <c r="B61" s="96">
        <v>49</v>
      </c>
      <c r="C61" s="96">
        <v>49</v>
      </c>
      <c r="D61" s="96">
        <v>49</v>
      </c>
      <c r="E61" s="223">
        <f t="shared" si="3"/>
        <v>1</v>
      </c>
      <c r="F61" s="224">
        <v>15.3333333333333</v>
      </c>
      <c r="O61"/>
      <c r="P61"/>
      <c r="Q61"/>
      <c r="R61"/>
      <c r="S61"/>
      <c r="T61"/>
      <c r="U61"/>
      <c r="V61"/>
    </row>
    <row r="62" spans="1:22" ht="30" customHeight="1">
      <c r="A62" s="222" t="s">
        <v>440</v>
      </c>
      <c r="B62" s="96">
        <v>72</v>
      </c>
      <c r="C62" s="96">
        <v>72</v>
      </c>
      <c r="D62" s="96">
        <v>72</v>
      </c>
      <c r="E62" s="223">
        <f t="shared" si="3"/>
        <v>1</v>
      </c>
      <c r="F62" s="224">
        <v>1.5714285714285701</v>
      </c>
      <c r="O62"/>
      <c r="P62"/>
      <c r="Q62"/>
      <c r="R62"/>
      <c r="S62"/>
      <c r="T62"/>
      <c r="U62"/>
      <c r="V62"/>
    </row>
    <row r="63" spans="1:22" ht="30" customHeight="1">
      <c r="A63" s="222" t="s">
        <v>78</v>
      </c>
      <c r="B63" s="138">
        <f>SUM(B64:B65)</f>
        <v>105</v>
      </c>
      <c r="C63" s="138">
        <f>SUM(C64:C65)</f>
        <v>105</v>
      </c>
      <c r="D63" s="138">
        <f>SUM(D64:D65)</f>
        <v>105</v>
      </c>
      <c r="E63" s="223">
        <f t="shared" si="3"/>
        <v>1</v>
      </c>
      <c r="F63" s="224">
        <v>-1.86915887850467E-2</v>
      </c>
    </row>
    <row r="64" spans="1:22" ht="30" customHeight="1">
      <c r="A64" s="222" t="s">
        <v>54</v>
      </c>
      <c r="B64" s="96">
        <v>78</v>
      </c>
      <c r="C64" s="96">
        <v>78</v>
      </c>
      <c r="D64" s="96">
        <v>78</v>
      </c>
      <c r="E64" s="223">
        <f t="shared" ref="E64:E78" si="4">D64/C64</f>
        <v>1</v>
      </c>
      <c r="F64" s="224">
        <v>0.164179104477612</v>
      </c>
      <c r="O64"/>
      <c r="P64"/>
      <c r="Q64"/>
      <c r="R64"/>
      <c r="S64"/>
      <c r="T64"/>
      <c r="U64"/>
      <c r="V64"/>
    </row>
    <row r="65" spans="1:22" ht="30" customHeight="1">
      <c r="A65" s="222" t="s">
        <v>55</v>
      </c>
      <c r="B65" s="96">
        <v>27</v>
      </c>
      <c r="C65" s="96">
        <v>27</v>
      </c>
      <c r="D65" s="96">
        <v>27</v>
      </c>
      <c r="E65" s="223">
        <f t="shared" si="4"/>
        <v>1</v>
      </c>
      <c r="F65" s="224">
        <v>-0.32500000000000001</v>
      </c>
      <c r="O65"/>
      <c r="P65"/>
      <c r="Q65"/>
      <c r="R65"/>
      <c r="S65"/>
      <c r="T65"/>
      <c r="U65"/>
      <c r="V65"/>
    </row>
    <row r="66" spans="1:22" ht="30" customHeight="1">
      <c r="A66" s="222" t="s">
        <v>79</v>
      </c>
      <c r="B66" s="138">
        <f>SUM(B67:B68)</f>
        <v>458</v>
      </c>
      <c r="C66" s="138">
        <f>SUM(C67:C68)</f>
        <v>458</v>
      </c>
      <c r="D66" s="138">
        <f>SUM(D67:D68)</f>
        <v>458</v>
      </c>
      <c r="E66" s="223">
        <f t="shared" si="4"/>
        <v>1</v>
      </c>
      <c r="F66" s="224">
        <v>-0.446859903381642</v>
      </c>
    </row>
    <row r="67" spans="1:22" ht="30" customHeight="1">
      <c r="A67" s="222" t="s">
        <v>54</v>
      </c>
      <c r="B67" s="96">
        <v>231</v>
      </c>
      <c r="C67" s="96">
        <v>231</v>
      </c>
      <c r="D67" s="96">
        <v>231</v>
      </c>
      <c r="E67" s="223">
        <f t="shared" si="4"/>
        <v>1</v>
      </c>
      <c r="F67" s="224">
        <v>0.19072164948453599</v>
      </c>
      <c r="O67"/>
      <c r="P67"/>
      <c r="Q67"/>
      <c r="R67"/>
      <c r="S67"/>
      <c r="T67"/>
      <c r="U67"/>
      <c r="V67"/>
    </row>
    <row r="68" spans="1:22" ht="30" customHeight="1">
      <c r="A68" s="222" t="s">
        <v>80</v>
      </c>
      <c r="B68" s="96">
        <v>227</v>
      </c>
      <c r="C68" s="96">
        <v>227</v>
      </c>
      <c r="D68" s="96">
        <v>227</v>
      </c>
      <c r="E68" s="223">
        <f t="shared" si="4"/>
        <v>1</v>
      </c>
      <c r="F68" s="224">
        <v>-0.641955835962145</v>
      </c>
      <c r="O68"/>
      <c r="P68"/>
      <c r="Q68"/>
      <c r="R68"/>
      <c r="S68"/>
      <c r="T68"/>
      <c r="U68"/>
      <c r="V68"/>
    </row>
    <row r="69" spans="1:22" ht="30" customHeight="1">
      <c r="A69" s="222" t="s">
        <v>81</v>
      </c>
      <c r="B69" s="138">
        <f>SUM(B70:B71)</f>
        <v>317</v>
      </c>
      <c r="C69" s="138">
        <f>SUM(C70:C71)</f>
        <v>317</v>
      </c>
      <c r="D69" s="138">
        <f>SUM(D70:D71)</f>
        <v>317</v>
      </c>
      <c r="E69" s="223">
        <f t="shared" si="4"/>
        <v>1</v>
      </c>
      <c r="F69" s="224">
        <v>3.1645569620253199E-3</v>
      </c>
    </row>
    <row r="70" spans="1:22" ht="30" customHeight="1">
      <c r="A70" s="222" t="s">
        <v>54</v>
      </c>
      <c r="B70" s="96">
        <v>226</v>
      </c>
      <c r="C70" s="96">
        <v>226</v>
      </c>
      <c r="D70" s="96">
        <v>226</v>
      </c>
      <c r="E70" s="223">
        <f t="shared" si="4"/>
        <v>1</v>
      </c>
      <c r="F70" s="224">
        <v>1.34529147982063E-2</v>
      </c>
      <c r="O70"/>
      <c r="P70"/>
      <c r="Q70"/>
      <c r="R70"/>
      <c r="S70"/>
      <c r="T70"/>
      <c r="U70"/>
      <c r="V70"/>
    </row>
    <row r="71" spans="1:22" ht="30" customHeight="1">
      <c r="A71" s="222" t="s">
        <v>55</v>
      </c>
      <c r="B71" s="96">
        <v>91</v>
      </c>
      <c r="C71" s="96">
        <v>91</v>
      </c>
      <c r="D71" s="96">
        <v>91</v>
      </c>
      <c r="E71" s="223">
        <f t="shared" si="4"/>
        <v>1</v>
      </c>
      <c r="F71" s="224">
        <v>-2.1505376344085999E-2</v>
      </c>
      <c r="O71"/>
      <c r="P71"/>
      <c r="Q71"/>
      <c r="R71"/>
      <c r="S71"/>
      <c r="T71"/>
      <c r="U71"/>
      <c r="V71"/>
    </row>
    <row r="72" spans="1:22" ht="30" customHeight="1">
      <c r="A72" s="222" t="s">
        <v>82</v>
      </c>
      <c r="B72" s="138">
        <f>SUM(B73:B77)</f>
        <v>878</v>
      </c>
      <c r="C72" s="138">
        <f>SUM(C73:C77)</f>
        <v>878</v>
      </c>
      <c r="D72" s="138">
        <f>SUM(D73:D77)</f>
        <v>878</v>
      </c>
      <c r="E72" s="223">
        <f t="shared" si="4"/>
        <v>1</v>
      </c>
      <c r="F72" s="224">
        <v>-0.16380952380952399</v>
      </c>
    </row>
    <row r="73" spans="1:22" ht="30" customHeight="1">
      <c r="A73" s="222" t="s">
        <v>54</v>
      </c>
      <c r="B73" s="96">
        <v>397</v>
      </c>
      <c r="C73" s="96">
        <v>397</v>
      </c>
      <c r="D73" s="96">
        <v>397</v>
      </c>
      <c r="E73" s="223">
        <f t="shared" si="4"/>
        <v>1</v>
      </c>
      <c r="F73" s="224">
        <v>-4.33734939759036E-2</v>
      </c>
      <c r="O73"/>
      <c r="P73"/>
      <c r="Q73"/>
      <c r="R73"/>
      <c r="S73"/>
      <c r="T73"/>
      <c r="U73"/>
      <c r="V73"/>
    </row>
    <row r="74" spans="1:22" ht="30" customHeight="1">
      <c r="A74" s="222" t="s">
        <v>55</v>
      </c>
      <c r="B74" s="96">
        <v>14</v>
      </c>
      <c r="C74" s="96">
        <v>14</v>
      </c>
      <c r="D74" s="96">
        <v>14</v>
      </c>
      <c r="E74" s="223">
        <f t="shared" si="4"/>
        <v>1</v>
      </c>
      <c r="F74" s="224">
        <v>-0.36363636363636398</v>
      </c>
      <c r="O74"/>
      <c r="P74"/>
      <c r="Q74"/>
      <c r="R74"/>
      <c r="S74"/>
      <c r="T74"/>
      <c r="U74"/>
      <c r="V74"/>
    </row>
    <row r="75" spans="1:22" ht="30" customHeight="1">
      <c r="A75" s="222" t="s">
        <v>83</v>
      </c>
      <c r="B75" s="96">
        <v>174</v>
      </c>
      <c r="C75" s="96">
        <v>174</v>
      </c>
      <c r="D75" s="96">
        <v>174</v>
      </c>
      <c r="E75" s="223">
        <f t="shared" si="4"/>
        <v>1</v>
      </c>
      <c r="F75" s="224">
        <v>2.3529411764705899E-2</v>
      </c>
      <c r="O75"/>
      <c r="P75"/>
      <c r="Q75"/>
      <c r="R75"/>
      <c r="S75"/>
      <c r="T75"/>
      <c r="U75"/>
      <c r="V75"/>
    </row>
    <row r="76" spans="1:22" ht="30" customHeight="1">
      <c r="A76" s="222" t="s">
        <v>58</v>
      </c>
      <c r="B76" s="96">
        <v>243</v>
      </c>
      <c r="C76" s="96">
        <v>243</v>
      </c>
      <c r="D76" s="96">
        <v>243</v>
      </c>
      <c r="E76" s="223">
        <f t="shared" si="4"/>
        <v>1</v>
      </c>
      <c r="F76" s="224">
        <v>9.45945945945946E-2</v>
      </c>
      <c r="O76"/>
      <c r="P76"/>
      <c r="Q76"/>
      <c r="R76"/>
      <c r="S76"/>
      <c r="T76"/>
      <c r="U76"/>
      <c r="V76"/>
    </row>
    <row r="77" spans="1:22" ht="30" customHeight="1">
      <c r="A77" s="222" t="s">
        <v>84</v>
      </c>
      <c r="B77" s="96">
        <v>50</v>
      </c>
      <c r="C77" s="96">
        <v>50</v>
      </c>
      <c r="D77" s="96">
        <v>50</v>
      </c>
      <c r="E77" s="223">
        <f t="shared" si="4"/>
        <v>1</v>
      </c>
      <c r="F77" s="224">
        <v>-0.77375565610859698</v>
      </c>
      <c r="O77"/>
      <c r="P77"/>
      <c r="Q77"/>
      <c r="R77"/>
      <c r="S77"/>
      <c r="T77"/>
      <c r="U77"/>
      <c r="V77"/>
    </row>
    <row r="78" spans="1:22" ht="30" customHeight="1">
      <c r="A78" s="222" t="s">
        <v>85</v>
      </c>
      <c r="B78" s="138">
        <f>SUM(B79:B83)</f>
        <v>2677</v>
      </c>
      <c r="C78" s="138">
        <f>SUM(C79:C83)</f>
        <v>2927</v>
      </c>
      <c r="D78" s="138">
        <f>SUM(D79:D83)</f>
        <v>2677</v>
      </c>
      <c r="E78" s="223">
        <f t="shared" si="4"/>
        <v>0.91458831568158527</v>
      </c>
      <c r="F78" s="224">
        <v>-0.536610697593907</v>
      </c>
    </row>
    <row r="79" spans="1:22" ht="30" customHeight="1">
      <c r="A79" s="222" t="s">
        <v>54</v>
      </c>
      <c r="B79" s="96">
        <v>1145</v>
      </c>
      <c r="C79" s="96">
        <v>1395</v>
      </c>
      <c r="D79" s="96">
        <v>1145</v>
      </c>
      <c r="E79" s="223">
        <f t="shared" ref="E79:E143" si="5">D79/C79</f>
        <v>0.82078853046594979</v>
      </c>
      <c r="F79" s="224">
        <v>4.1856232939035502E-2</v>
      </c>
      <c r="O79"/>
      <c r="P79"/>
      <c r="Q79"/>
      <c r="R79"/>
      <c r="S79"/>
      <c r="T79"/>
      <c r="U79"/>
      <c r="V79"/>
    </row>
    <row r="80" spans="1:22" ht="30" customHeight="1">
      <c r="A80" s="222" t="s">
        <v>55</v>
      </c>
      <c r="B80" s="96">
        <v>803</v>
      </c>
      <c r="C80" s="96">
        <v>803</v>
      </c>
      <c r="D80" s="96">
        <v>803</v>
      </c>
      <c r="E80" s="223">
        <f t="shared" si="5"/>
        <v>1</v>
      </c>
      <c r="F80" s="224">
        <v>-0.80775676322719703</v>
      </c>
      <c r="O80"/>
      <c r="P80"/>
      <c r="Q80"/>
      <c r="R80"/>
      <c r="S80"/>
      <c r="T80"/>
      <c r="U80"/>
      <c r="V80"/>
    </row>
    <row r="81" spans="1:22" ht="30" customHeight="1">
      <c r="A81" s="222" t="s">
        <v>86</v>
      </c>
      <c r="B81" s="96">
        <v>330</v>
      </c>
      <c r="C81" s="96">
        <v>330</v>
      </c>
      <c r="D81" s="96">
        <v>330</v>
      </c>
      <c r="E81" s="223">
        <f t="shared" si="5"/>
        <v>1</v>
      </c>
      <c r="F81" s="224">
        <v>0.68367346938775497</v>
      </c>
      <c r="O81"/>
      <c r="P81"/>
      <c r="Q81"/>
      <c r="R81"/>
      <c r="S81"/>
      <c r="T81"/>
      <c r="U81"/>
      <c r="V81"/>
    </row>
    <row r="82" spans="1:22" ht="30" customHeight="1">
      <c r="A82" s="222" t="s">
        <v>58</v>
      </c>
      <c r="B82" s="96">
        <v>294</v>
      </c>
      <c r="C82" s="96">
        <v>294</v>
      </c>
      <c r="D82" s="96">
        <v>294</v>
      </c>
      <c r="E82" s="223">
        <f t="shared" si="5"/>
        <v>1</v>
      </c>
      <c r="F82" s="224">
        <v>5.3763440860215103E-2</v>
      </c>
      <c r="O82"/>
      <c r="P82"/>
      <c r="Q82"/>
      <c r="R82"/>
      <c r="S82"/>
      <c r="T82"/>
      <c r="U82"/>
      <c r="V82"/>
    </row>
    <row r="83" spans="1:22" ht="30" customHeight="1">
      <c r="A83" s="222" t="s">
        <v>87</v>
      </c>
      <c r="B83" s="96">
        <v>105</v>
      </c>
      <c r="C83" s="96">
        <v>105</v>
      </c>
      <c r="D83" s="96">
        <v>105</v>
      </c>
      <c r="E83" s="223">
        <f t="shared" si="5"/>
        <v>1</v>
      </c>
      <c r="F83" s="224">
        <v>3.0384615384615401</v>
      </c>
      <c r="O83"/>
      <c r="P83"/>
      <c r="Q83"/>
      <c r="R83"/>
      <c r="S83"/>
      <c r="T83"/>
      <c r="U83"/>
      <c r="V83"/>
    </row>
    <row r="84" spans="1:22" ht="30" customHeight="1">
      <c r="A84" s="222" t="s">
        <v>88</v>
      </c>
      <c r="B84" s="138">
        <f>SUM(B85:B88)</f>
        <v>1596</v>
      </c>
      <c r="C84" s="138">
        <f>SUM(C85:C88)</f>
        <v>1596</v>
      </c>
      <c r="D84" s="138">
        <f>SUM(D85:D88)</f>
        <v>1596</v>
      </c>
      <c r="E84" s="223">
        <f t="shared" si="5"/>
        <v>1</v>
      </c>
      <c r="F84" s="224">
        <v>1.7857142857142901E-2</v>
      </c>
    </row>
    <row r="85" spans="1:22" ht="30" customHeight="1">
      <c r="A85" s="222" t="s">
        <v>54</v>
      </c>
      <c r="B85" s="96">
        <v>969</v>
      </c>
      <c r="C85" s="96">
        <v>969</v>
      </c>
      <c r="D85" s="96">
        <v>969</v>
      </c>
      <c r="E85" s="223">
        <f t="shared" si="5"/>
        <v>1</v>
      </c>
      <c r="F85" s="224">
        <v>0.16326530612244899</v>
      </c>
      <c r="O85"/>
      <c r="P85"/>
      <c r="Q85"/>
      <c r="R85"/>
      <c r="S85"/>
      <c r="T85"/>
      <c r="U85"/>
      <c r="V85"/>
    </row>
    <row r="86" spans="1:22" ht="30" customHeight="1">
      <c r="A86" s="222" t="s">
        <v>55</v>
      </c>
      <c r="B86" s="96">
        <v>248</v>
      </c>
      <c r="C86" s="96">
        <v>248</v>
      </c>
      <c r="D86" s="96">
        <v>248</v>
      </c>
      <c r="E86" s="223">
        <f t="shared" si="5"/>
        <v>1</v>
      </c>
      <c r="F86" s="224">
        <v>-0.44144144144144098</v>
      </c>
      <c r="O86"/>
      <c r="P86"/>
      <c r="Q86"/>
      <c r="R86"/>
      <c r="S86"/>
      <c r="T86"/>
      <c r="U86"/>
      <c r="V86"/>
    </row>
    <row r="87" spans="1:22" ht="30" customHeight="1">
      <c r="A87" s="222" t="s">
        <v>89</v>
      </c>
      <c r="B87" s="96">
        <v>55</v>
      </c>
      <c r="C87" s="96">
        <v>55</v>
      </c>
      <c r="D87" s="96">
        <v>55</v>
      </c>
      <c r="E87" s="223">
        <f t="shared" si="5"/>
        <v>1</v>
      </c>
      <c r="F87" s="224">
        <v>1.75</v>
      </c>
      <c r="O87"/>
      <c r="P87"/>
      <c r="Q87"/>
      <c r="R87"/>
      <c r="S87"/>
      <c r="T87"/>
      <c r="U87"/>
      <c r="V87"/>
    </row>
    <row r="88" spans="1:22" ht="30" customHeight="1">
      <c r="A88" s="222" t="s">
        <v>58</v>
      </c>
      <c r="B88" s="96">
        <v>324</v>
      </c>
      <c r="C88" s="96">
        <v>324</v>
      </c>
      <c r="D88" s="96">
        <v>324</v>
      </c>
      <c r="E88" s="223">
        <f t="shared" si="5"/>
        <v>1</v>
      </c>
      <c r="F88" s="224">
        <v>0.19557195571955699</v>
      </c>
      <c r="O88"/>
      <c r="P88"/>
      <c r="Q88"/>
      <c r="R88"/>
      <c r="S88"/>
      <c r="T88"/>
      <c r="U88"/>
      <c r="V88"/>
    </row>
    <row r="89" spans="1:22" ht="30" customHeight="1">
      <c r="A89" s="222" t="s">
        <v>90</v>
      </c>
      <c r="B89" s="138">
        <f>SUM(B90:B94)</f>
        <v>1745</v>
      </c>
      <c r="C89" s="138">
        <f>SUM(C90:C94)</f>
        <v>1745</v>
      </c>
      <c r="D89" s="138">
        <f>SUM(D90:D94)</f>
        <v>1745</v>
      </c>
      <c r="E89" s="223">
        <f t="shared" si="5"/>
        <v>1</v>
      </c>
      <c r="F89" s="224">
        <v>1.46817538896747</v>
      </c>
    </row>
    <row r="90" spans="1:22" ht="30" customHeight="1">
      <c r="A90" s="222" t="s">
        <v>54</v>
      </c>
      <c r="B90" s="96">
        <v>339</v>
      </c>
      <c r="C90" s="96">
        <v>339</v>
      </c>
      <c r="D90" s="96">
        <v>339</v>
      </c>
      <c r="E90" s="223">
        <f t="shared" si="5"/>
        <v>1</v>
      </c>
      <c r="F90" s="224">
        <v>6.2695924764890304E-2</v>
      </c>
      <c r="O90"/>
      <c r="P90"/>
      <c r="Q90"/>
      <c r="R90"/>
      <c r="S90"/>
      <c r="T90"/>
      <c r="U90"/>
      <c r="V90"/>
    </row>
    <row r="91" spans="1:22" ht="30" customHeight="1">
      <c r="A91" s="222" t="s">
        <v>55</v>
      </c>
      <c r="B91" s="96">
        <v>200</v>
      </c>
      <c r="C91" s="96">
        <v>200</v>
      </c>
      <c r="D91" s="96">
        <v>200</v>
      </c>
      <c r="E91" s="223">
        <f t="shared" si="5"/>
        <v>1</v>
      </c>
      <c r="F91" s="224">
        <v>2.9215686274509798</v>
      </c>
      <c r="O91"/>
      <c r="P91"/>
      <c r="Q91"/>
      <c r="R91"/>
      <c r="S91"/>
      <c r="T91"/>
      <c r="U91"/>
      <c r="V91"/>
    </row>
    <row r="92" spans="1:22" ht="30" customHeight="1">
      <c r="A92" s="222" t="s">
        <v>91</v>
      </c>
      <c r="B92" s="96">
        <v>1140</v>
      </c>
      <c r="C92" s="96">
        <v>1140</v>
      </c>
      <c r="D92" s="96">
        <v>1140</v>
      </c>
      <c r="E92" s="223">
        <f t="shared" si="5"/>
        <v>1</v>
      </c>
      <c r="F92" s="224">
        <v>5.6666666666666696</v>
      </c>
      <c r="O92"/>
      <c r="P92"/>
      <c r="Q92"/>
      <c r="R92"/>
      <c r="S92"/>
      <c r="T92"/>
      <c r="U92"/>
      <c r="V92"/>
    </row>
    <row r="93" spans="1:22" ht="30" customHeight="1">
      <c r="A93" s="222" t="s">
        <v>58</v>
      </c>
      <c r="B93" s="96">
        <v>65</v>
      </c>
      <c r="C93" s="96">
        <v>65</v>
      </c>
      <c r="D93" s="96">
        <v>65</v>
      </c>
      <c r="E93" s="223">
        <f t="shared" si="5"/>
        <v>1</v>
      </c>
      <c r="F93" s="224">
        <v>4.8387096774193498E-2</v>
      </c>
      <c r="O93"/>
      <c r="P93"/>
      <c r="Q93"/>
      <c r="R93"/>
      <c r="S93"/>
      <c r="T93"/>
      <c r="U93"/>
      <c r="V93"/>
    </row>
    <row r="94" spans="1:22" ht="30" customHeight="1">
      <c r="A94" s="222" t="s">
        <v>441</v>
      </c>
      <c r="B94" s="96">
        <v>1</v>
      </c>
      <c r="C94" s="96">
        <v>1</v>
      </c>
      <c r="D94" s="96">
        <v>1</v>
      </c>
      <c r="E94" s="223">
        <f t="shared" si="5"/>
        <v>1</v>
      </c>
      <c r="F94" s="224">
        <v>-0.99038461538461497</v>
      </c>
      <c r="O94"/>
      <c r="P94"/>
      <c r="Q94"/>
      <c r="R94"/>
      <c r="S94"/>
      <c r="T94"/>
      <c r="U94"/>
      <c r="V94"/>
    </row>
    <row r="95" spans="1:22" ht="30" customHeight="1">
      <c r="A95" s="222" t="s">
        <v>92</v>
      </c>
      <c r="B95" s="138">
        <f>SUM(B96:B99)</f>
        <v>248</v>
      </c>
      <c r="C95" s="138">
        <f>SUM(C96:C99)</f>
        <v>248</v>
      </c>
      <c r="D95" s="138">
        <f>SUM(D96:D99)</f>
        <v>248</v>
      </c>
      <c r="E95" s="223">
        <f t="shared" si="5"/>
        <v>1</v>
      </c>
      <c r="F95" s="224">
        <v>-0.26627218934911201</v>
      </c>
    </row>
    <row r="96" spans="1:22" ht="30" customHeight="1">
      <c r="A96" s="222" t="s">
        <v>54</v>
      </c>
      <c r="B96" s="96">
        <v>188</v>
      </c>
      <c r="C96" s="96">
        <v>188</v>
      </c>
      <c r="D96" s="96">
        <v>188</v>
      </c>
      <c r="E96" s="223">
        <f t="shared" si="5"/>
        <v>1</v>
      </c>
      <c r="F96" s="224">
        <v>5.6179775280898903E-2</v>
      </c>
      <c r="O96"/>
      <c r="P96"/>
      <c r="Q96"/>
      <c r="R96"/>
      <c r="S96"/>
      <c r="T96"/>
      <c r="U96"/>
      <c r="V96"/>
    </row>
    <row r="97" spans="1:22" ht="30" customHeight="1">
      <c r="A97" s="222" t="s">
        <v>55</v>
      </c>
      <c r="B97" s="96">
        <v>28</v>
      </c>
      <c r="C97" s="96">
        <v>28</v>
      </c>
      <c r="D97" s="96">
        <v>28</v>
      </c>
      <c r="E97" s="223">
        <f t="shared" si="5"/>
        <v>1</v>
      </c>
      <c r="F97" s="224">
        <v>1.8</v>
      </c>
      <c r="O97"/>
      <c r="P97"/>
      <c r="Q97"/>
      <c r="R97"/>
      <c r="S97"/>
      <c r="T97"/>
      <c r="U97"/>
      <c r="V97"/>
    </row>
    <row r="98" spans="1:22" ht="30" customHeight="1">
      <c r="A98" s="222" t="s">
        <v>93</v>
      </c>
      <c r="B98" s="96">
        <v>3</v>
      </c>
      <c r="C98" s="96">
        <v>3</v>
      </c>
      <c r="D98" s="96">
        <v>3</v>
      </c>
      <c r="E98" s="223">
        <f t="shared" si="5"/>
        <v>1</v>
      </c>
      <c r="F98" s="224">
        <v>-0.94</v>
      </c>
      <c r="O98"/>
      <c r="P98"/>
      <c r="Q98"/>
      <c r="R98"/>
      <c r="S98"/>
      <c r="T98"/>
      <c r="U98"/>
      <c r="V98"/>
    </row>
    <row r="99" spans="1:22" ht="30" customHeight="1">
      <c r="A99" s="222" t="s">
        <v>94</v>
      </c>
      <c r="B99" s="96">
        <v>29</v>
      </c>
      <c r="C99" s="96">
        <v>29</v>
      </c>
      <c r="D99" s="96">
        <v>29</v>
      </c>
      <c r="E99" s="223">
        <f t="shared" si="5"/>
        <v>1</v>
      </c>
      <c r="F99" s="224">
        <v>-0.71</v>
      </c>
      <c r="O99"/>
      <c r="P99"/>
      <c r="Q99"/>
      <c r="R99"/>
      <c r="S99"/>
      <c r="T99"/>
      <c r="U99"/>
      <c r="V99"/>
    </row>
    <row r="100" spans="1:22" ht="30" customHeight="1">
      <c r="A100" s="222" t="s">
        <v>95</v>
      </c>
      <c r="B100" s="138">
        <f>SUM(B101:B104)</f>
        <v>715</v>
      </c>
      <c r="C100" s="138">
        <f>SUM(C101:C104)</f>
        <v>715</v>
      </c>
      <c r="D100" s="138">
        <f>SUM(D101:D104)</f>
        <v>715</v>
      </c>
      <c r="E100" s="223">
        <f t="shared" si="5"/>
        <v>1</v>
      </c>
      <c r="F100" s="224">
        <v>-7.2632944228275001E-2</v>
      </c>
    </row>
    <row r="101" spans="1:22" ht="30" customHeight="1">
      <c r="A101" s="222" t="s">
        <v>54</v>
      </c>
      <c r="B101" s="96">
        <v>450</v>
      </c>
      <c r="C101" s="96">
        <v>450</v>
      </c>
      <c r="D101" s="96">
        <v>450</v>
      </c>
      <c r="E101" s="223">
        <f t="shared" si="5"/>
        <v>1</v>
      </c>
      <c r="F101" s="224">
        <v>-3.0172413793103401E-2</v>
      </c>
      <c r="O101"/>
      <c r="P101"/>
      <c r="Q101"/>
      <c r="R101"/>
      <c r="S101"/>
      <c r="T101"/>
      <c r="U101"/>
      <c r="V101"/>
    </row>
    <row r="102" spans="1:22" ht="30" customHeight="1">
      <c r="A102" s="222" t="s">
        <v>55</v>
      </c>
      <c r="B102" s="96">
        <v>4</v>
      </c>
      <c r="C102" s="96">
        <v>4</v>
      </c>
      <c r="D102" s="96">
        <v>4</v>
      </c>
      <c r="E102" s="223">
        <f t="shared" si="5"/>
        <v>1</v>
      </c>
      <c r="F102" s="224">
        <v>-0.5</v>
      </c>
      <c r="O102"/>
      <c r="P102"/>
      <c r="Q102"/>
      <c r="R102"/>
      <c r="S102"/>
      <c r="T102"/>
      <c r="U102"/>
      <c r="V102"/>
    </row>
    <row r="103" spans="1:22" ht="30" customHeight="1">
      <c r="A103" s="222" t="s">
        <v>58</v>
      </c>
      <c r="B103" s="96">
        <v>104</v>
      </c>
      <c r="C103" s="96">
        <v>104</v>
      </c>
      <c r="D103" s="96">
        <v>104</v>
      </c>
      <c r="E103" s="223">
        <f t="shared" si="5"/>
        <v>1</v>
      </c>
      <c r="F103" s="224">
        <v>0.155555555555556</v>
      </c>
      <c r="O103"/>
      <c r="P103"/>
      <c r="Q103"/>
      <c r="R103"/>
      <c r="S103"/>
      <c r="T103"/>
      <c r="U103"/>
      <c r="V103"/>
    </row>
    <row r="104" spans="1:22" ht="30" customHeight="1">
      <c r="A104" s="222" t="s">
        <v>96</v>
      </c>
      <c r="B104" s="96">
        <v>157</v>
      </c>
      <c r="C104" s="96">
        <v>157</v>
      </c>
      <c r="D104" s="96">
        <v>157</v>
      </c>
      <c r="E104" s="223">
        <f t="shared" si="5"/>
        <v>1</v>
      </c>
      <c r="F104" s="224">
        <v>-0.248803827751196</v>
      </c>
      <c r="O104"/>
      <c r="P104"/>
      <c r="Q104"/>
      <c r="R104"/>
      <c r="S104"/>
      <c r="T104"/>
      <c r="U104"/>
      <c r="V104"/>
    </row>
    <row r="105" spans="1:22" ht="30" customHeight="1">
      <c r="A105" s="222" t="s">
        <v>97</v>
      </c>
      <c r="B105" s="138">
        <f>SUM(B106:B109)</f>
        <v>256</v>
      </c>
      <c r="C105" s="138">
        <f>SUM(C106:C109)</f>
        <v>256</v>
      </c>
      <c r="D105" s="138">
        <f>SUM(D106:D109)</f>
        <v>256</v>
      </c>
      <c r="E105" s="223">
        <f t="shared" si="5"/>
        <v>1</v>
      </c>
      <c r="F105" s="224">
        <v>-0.10489510489510501</v>
      </c>
    </row>
    <row r="106" spans="1:22" ht="30" customHeight="1">
      <c r="A106" s="222" t="s">
        <v>54</v>
      </c>
      <c r="B106" s="96">
        <v>108</v>
      </c>
      <c r="C106" s="96">
        <v>108</v>
      </c>
      <c r="D106" s="96">
        <v>108</v>
      </c>
      <c r="E106" s="223">
        <f t="shared" si="5"/>
        <v>1</v>
      </c>
      <c r="F106" s="224">
        <v>9.3457943925233603E-3</v>
      </c>
      <c r="O106"/>
      <c r="P106"/>
      <c r="Q106"/>
      <c r="R106"/>
      <c r="S106"/>
      <c r="T106"/>
      <c r="U106"/>
      <c r="V106"/>
    </row>
    <row r="107" spans="1:22" ht="30" customHeight="1">
      <c r="A107" s="222" t="s">
        <v>55</v>
      </c>
      <c r="B107" s="96">
        <v>43</v>
      </c>
      <c r="C107" s="96">
        <v>43</v>
      </c>
      <c r="D107" s="96">
        <v>43</v>
      </c>
      <c r="E107" s="223">
        <f t="shared" si="5"/>
        <v>1</v>
      </c>
      <c r="F107" s="224">
        <v>-0.48192771084337299</v>
      </c>
      <c r="O107"/>
      <c r="P107"/>
      <c r="Q107"/>
      <c r="R107"/>
      <c r="S107"/>
      <c r="T107"/>
      <c r="U107"/>
      <c r="V107"/>
    </row>
    <row r="108" spans="1:22" ht="30" customHeight="1">
      <c r="A108" s="222" t="s">
        <v>58</v>
      </c>
      <c r="B108" s="96">
        <v>88</v>
      </c>
      <c r="C108" s="96">
        <v>88</v>
      </c>
      <c r="D108" s="96">
        <v>88</v>
      </c>
      <c r="E108" s="223">
        <f t="shared" si="5"/>
        <v>1</v>
      </c>
      <c r="F108" s="224">
        <v>0.113924050632911</v>
      </c>
      <c r="O108"/>
      <c r="P108"/>
      <c r="Q108"/>
      <c r="R108"/>
      <c r="S108"/>
      <c r="T108"/>
      <c r="U108"/>
      <c r="V108"/>
    </row>
    <row r="109" spans="1:22" ht="30" customHeight="1">
      <c r="A109" s="225" t="s">
        <v>442</v>
      </c>
      <c r="B109" s="96">
        <v>17</v>
      </c>
      <c r="C109" s="96">
        <v>17</v>
      </c>
      <c r="D109" s="96">
        <v>17</v>
      </c>
      <c r="E109" s="223">
        <f t="shared" si="5"/>
        <v>1</v>
      </c>
      <c r="F109" s="228" t="s">
        <v>443</v>
      </c>
      <c r="O109"/>
      <c r="P109"/>
      <c r="Q109"/>
      <c r="R109"/>
      <c r="S109"/>
      <c r="T109"/>
      <c r="U109"/>
      <c r="V109"/>
    </row>
    <row r="110" spans="1:22" ht="30" customHeight="1">
      <c r="A110" s="222" t="s">
        <v>98</v>
      </c>
      <c r="B110" s="138">
        <f>SUM(B111:B120)</f>
        <v>6059</v>
      </c>
      <c r="C110" s="138">
        <f>SUM(C111:C120)</f>
        <v>6309</v>
      </c>
      <c r="D110" s="138">
        <f>SUM(D111:D120)</f>
        <v>6059</v>
      </c>
      <c r="E110" s="223">
        <f t="shared" si="5"/>
        <v>0.9603740687906166</v>
      </c>
      <c r="F110" s="224">
        <v>-6.9420979880202696E-2</v>
      </c>
    </row>
    <row r="111" spans="1:22" ht="30" customHeight="1">
      <c r="A111" s="222" t="s">
        <v>54</v>
      </c>
      <c r="B111" s="96">
        <v>3605</v>
      </c>
      <c r="C111" s="96">
        <v>3855</v>
      </c>
      <c r="D111" s="96">
        <v>3605</v>
      </c>
      <c r="E111" s="223">
        <f t="shared" si="5"/>
        <v>0.93514915693904022</v>
      </c>
      <c r="F111" s="224">
        <v>-2.0114161456917599E-2</v>
      </c>
      <c r="O111"/>
      <c r="P111"/>
      <c r="Q111"/>
      <c r="R111"/>
      <c r="S111"/>
      <c r="T111"/>
      <c r="U111"/>
      <c r="V111"/>
    </row>
    <row r="112" spans="1:22" ht="30" customHeight="1">
      <c r="A112" s="222" t="s">
        <v>55</v>
      </c>
      <c r="B112" s="96">
        <v>310</v>
      </c>
      <c r="C112" s="96">
        <v>310</v>
      </c>
      <c r="D112" s="96">
        <v>310</v>
      </c>
      <c r="E112" s="223">
        <f t="shared" si="5"/>
        <v>1</v>
      </c>
      <c r="F112" s="224">
        <v>-0.10662824207492801</v>
      </c>
      <c r="O112"/>
      <c r="P112"/>
      <c r="Q112"/>
      <c r="R112"/>
      <c r="S112"/>
      <c r="T112"/>
      <c r="U112"/>
      <c r="V112"/>
    </row>
    <row r="113" spans="1:22" ht="30" customHeight="1">
      <c r="A113" s="3" t="s">
        <v>444</v>
      </c>
      <c r="B113" s="96">
        <v>115</v>
      </c>
      <c r="C113" s="96">
        <v>115</v>
      </c>
      <c r="D113" s="96">
        <v>115</v>
      </c>
      <c r="E113" s="223">
        <f t="shared" si="5"/>
        <v>1</v>
      </c>
      <c r="F113" s="224">
        <v>0.17346938775510201</v>
      </c>
      <c r="O113"/>
      <c r="P113"/>
      <c r="Q113"/>
      <c r="R113"/>
      <c r="S113"/>
      <c r="T113"/>
      <c r="U113"/>
      <c r="V113"/>
    </row>
    <row r="114" spans="1:22" ht="30" customHeight="1">
      <c r="A114" s="222" t="s">
        <v>99</v>
      </c>
      <c r="B114" s="96">
        <v>70</v>
      </c>
      <c r="C114" s="96">
        <v>70</v>
      </c>
      <c r="D114" s="96">
        <v>70</v>
      </c>
      <c r="E114" s="223">
        <f t="shared" si="5"/>
        <v>1</v>
      </c>
      <c r="F114" s="224">
        <v>-0.38596491228070201</v>
      </c>
      <c r="O114"/>
      <c r="P114"/>
      <c r="Q114"/>
      <c r="R114"/>
      <c r="S114"/>
      <c r="T114"/>
      <c r="U114"/>
      <c r="V114"/>
    </row>
    <row r="115" spans="1:22" ht="30" customHeight="1">
      <c r="A115" s="222" t="s">
        <v>445</v>
      </c>
      <c r="B115" s="96">
        <v>25</v>
      </c>
      <c r="C115" s="96">
        <v>25</v>
      </c>
      <c r="D115" s="96">
        <v>25</v>
      </c>
      <c r="E115" s="223">
        <f t="shared" si="5"/>
        <v>1</v>
      </c>
      <c r="F115" s="224">
        <v>-0.77678571428571397</v>
      </c>
      <c r="O115"/>
      <c r="P115"/>
      <c r="Q115"/>
      <c r="R115"/>
      <c r="S115"/>
      <c r="T115"/>
      <c r="U115"/>
      <c r="V115"/>
    </row>
    <row r="116" spans="1:22" ht="30" customHeight="1">
      <c r="A116" s="222" t="s">
        <v>100</v>
      </c>
      <c r="B116" s="96">
        <v>22</v>
      </c>
      <c r="C116" s="96">
        <v>22</v>
      </c>
      <c r="D116" s="96">
        <v>22</v>
      </c>
      <c r="E116" s="223">
        <f t="shared" si="5"/>
        <v>1</v>
      </c>
      <c r="F116" s="224"/>
      <c r="O116"/>
      <c r="P116"/>
      <c r="Q116"/>
      <c r="R116"/>
      <c r="S116"/>
      <c r="T116"/>
      <c r="U116"/>
      <c r="V116"/>
    </row>
    <row r="117" spans="1:22" ht="30" customHeight="1">
      <c r="A117" s="222" t="s">
        <v>101</v>
      </c>
      <c r="B117" s="96">
        <v>260</v>
      </c>
      <c r="C117" s="96">
        <v>260</v>
      </c>
      <c r="D117" s="96">
        <v>260</v>
      </c>
      <c r="E117" s="223">
        <f t="shared" si="5"/>
        <v>1</v>
      </c>
      <c r="F117" s="224">
        <v>-0.358024691358025</v>
      </c>
      <c r="O117"/>
      <c r="P117"/>
      <c r="Q117"/>
      <c r="R117"/>
      <c r="S117"/>
      <c r="T117"/>
      <c r="U117"/>
      <c r="V117"/>
    </row>
    <row r="118" spans="1:22" ht="30" customHeight="1">
      <c r="A118" s="222" t="s">
        <v>102</v>
      </c>
      <c r="B118" s="96">
        <v>88</v>
      </c>
      <c r="C118" s="96">
        <v>88</v>
      </c>
      <c r="D118" s="96">
        <v>88</v>
      </c>
      <c r="E118" s="223">
        <f t="shared" si="5"/>
        <v>1</v>
      </c>
      <c r="F118" s="224">
        <v>-0.60538116591928204</v>
      </c>
      <c r="O118"/>
      <c r="P118"/>
      <c r="Q118"/>
      <c r="R118"/>
      <c r="S118"/>
      <c r="T118"/>
      <c r="U118"/>
      <c r="V118"/>
    </row>
    <row r="119" spans="1:22" ht="30" customHeight="1">
      <c r="A119" s="222" t="s">
        <v>58</v>
      </c>
      <c r="B119" s="96">
        <v>1124</v>
      </c>
      <c r="C119" s="96">
        <v>1124</v>
      </c>
      <c r="D119" s="96">
        <v>1124</v>
      </c>
      <c r="E119" s="223">
        <f t="shared" si="5"/>
        <v>1</v>
      </c>
      <c r="F119" s="224">
        <v>8.0717488789237707E-3</v>
      </c>
      <c r="O119"/>
      <c r="P119"/>
      <c r="Q119"/>
      <c r="R119"/>
      <c r="S119"/>
      <c r="T119"/>
      <c r="U119"/>
      <c r="V119"/>
    </row>
    <row r="120" spans="1:22" ht="30" customHeight="1">
      <c r="A120" s="222" t="s">
        <v>103</v>
      </c>
      <c r="B120" s="96">
        <v>440</v>
      </c>
      <c r="C120" s="96">
        <v>440</v>
      </c>
      <c r="D120" s="96">
        <v>440</v>
      </c>
      <c r="E120" s="223">
        <f t="shared" si="5"/>
        <v>1</v>
      </c>
      <c r="F120" s="224">
        <v>5.2631578947368397E-2</v>
      </c>
      <c r="O120"/>
      <c r="P120"/>
      <c r="Q120"/>
      <c r="R120"/>
      <c r="S120"/>
      <c r="T120"/>
      <c r="U120"/>
      <c r="V120"/>
    </row>
    <row r="121" spans="1:22" ht="30" customHeight="1">
      <c r="A121" s="222" t="s">
        <v>446</v>
      </c>
      <c r="B121" s="96">
        <f>SUM(B122:B123)</f>
        <v>117</v>
      </c>
      <c r="C121" s="96">
        <f>SUM(C122:C123)</f>
        <v>117</v>
      </c>
      <c r="D121" s="96">
        <f>SUM(D122:D123)</f>
        <v>117</v>
      </c>
      <c r="E121" s="223">
        <f t="shared" si="5"/>
        <v>1</v>
      </c>
      <c r="F121" s="224"/>
    </row>
    <row r="122" spans="1:22" ht="30" customHeight="1">
      <c r="A122" s="222" t="s">
        <v>54</v>
      </c>
      <c r="B122" s="96">
        <v>66</v>
      </c>
      <c r="C122" s="96">
        <v>66</v>
      </c>
      <c r="D122" s="96">
        <v>66</v>
      </c>
      <c r="E122" s="223">
        <f t="shared" si="5"/>
        <v>1</v>
      </c>
      <c r="F122" s="224"/>
      <c r="O122"/>
      <c r="P122"/>
      <c r="Q122"/>
      <c r="R122"/>
      <c r="S122"/>
      <c r="T122"/>
      <c r="U122"/>
      <c r="V122"/>
    </row>
    <row r="123" spans="1:22" ht="30" customHeight="1">
      <c r="A123" s="222" t="s">
        <v>55</v>
      </c>
      <c r="B123" s="96">
        <v>51</v>
      </c>
      <c r="C123" s="96">
        <v>51</v>
      </c>
      <c r="D123" s="96">
        <v>51</v>
      </c>
      <c r="E123" s="223">
        <f t="shared" si="5"/>
        <v>1</v>
      </c>
      <c r="F123" s="224"/>
      <c r="O123"/>
      <c r="P123"/>
      <c r="Q123"/>
      <c r="R123"/>
      <c r="S123"/>
      <c r="T123"/>
      <c r="U123"/>
      <c r="V123"/>
    </row>
    <row r="124" spans="1:22" ht="30" customHeight="1">
      <c r="A124" s="222" t="s">
        <v>447</v>
      </c>
      <c r="B124" s="96">
        <f>SUM(B125:B128)</f>
        <v>451</v>
      </c>
      <c r="C124" s="96">
        <f>SUM(C125:C128)</f>
        <v>451</v>
      </c>
      <c r="D124" s="96">
        <f>SUM(D125:D128)</f>
        <v>451</v>
      </c>
      <c r="E124" s="223">
        <f t="shared" si="5"/>
        <v>1</v>
      </c>
      <c r="F124" s="224"/>
    </row>
    <row r="125" spans="1:22" ht="30" customHeight="1">
      <c r="A125" s="222" t="s">
        <v>54</v>
      </c>
      <c r="B125" s="96">
        <v>1</v>
      </c>
      <c r="C125" s="96">
        <v>1</v>
      </c>
      <c r="D125" s="96">
        <v>1</v>
      </c>
      <c r="E125" s="223">
        <f t="shared" si="5"/>
        <v>1</v>
      </c>
      <c r="F125" s="224"/>
      <c r="O125"/>
      <c r="P125"/>
      <c r="Q125"/>
      <c r="R125"/>
      <c r="S125"/>
      <c r="T125"/>
      <c r="U125"/>
      <c r="V125"/>
    </row>
    <row r="126" spans="1:22" ht="30" customHeight="1">
      <c r="A126" s="222" t="s">
        <v>55</v>
      </c>
      <c r="B126" s="96">
        <v>64</v>
      </c>
      <c r="C126" s="96">
        <v>64</v>
      </c>
      <c r="D126" s="96">
        <v>64</v>
      </c>
      <c r="E126" s="223">
        <f t="shared" si="5"/>
        <v>1</v>
      </c>
      <c r="F126" s="224"/>
      <c r="O126"/>
      <c r="P126"/>
      <c r="Q126"/>
      <c r="R126"/>
      <c r="S126"/>
      <c r="T126"/>
      <c r="U126"/>
      <c r="V126"/>
    </row>
    <row r="127" spans="1:22" ht="30" customHeight="1">
      <c r="A127" s="222" t="s">
        <v>448</v>
      </c>
      <c r="B127" s="96">
        <v>381</v>
      </c>
      <c r="C127" s="96">
        <v>381</v>
      </c>
      <c r="D127" s="96">
        <v>381</v>
      </c>
      <c r="E127" s="223">
        <f t="shared" si="5"/>
        <v>1</v>
      </c>
      <c r="F127" s="224"/>
      <c r="O127"/>
      <c r="P127"/>
      <c r="Q127"/>
      <c r="R127"/>
      <c r="S127"/>
      <c r="T127"/>
      <c r="U127"/>
      <c r="V127"/>
    </row>
    <row r="128" spans="1:22" ht="30" customHeight="1">
      <c r="A128" s="222" t="s">
        <v>449</v>
      </c>
      <c r="B128" s="96">
        <v>5</v>
      </c>
      <c r="C128" s="96">
        <v>5</v>
      </c>
      <c r="D128" s="96">
        <v>5</v>
      </c>
      <c r="E128" s="223">
        <f t="shared" si="5"/>
        <v>1</v>
      </c>
      <c r="F128" s="224"/>
      <c r="O128"/>
      <c r="P128"/>
      <c r="Q128"/>
      <c r="R128"/>
      <c r="S128"/>
      <c r="T128"/>
      <c r="U128"/>
      <c r="V128"/>
    </row>
    <row r="129" spans="1:22" ht="30" customHeight="1">
      <c r="A129" s="222" t="s">
        <v>104</v>
      </c>
      <c r="B129" s="96">
        <f>SUM(B130)</f>
        <v>6844</v>
      </c>
      <c r="C129" s="96">
        <f>SUM(C130)</f>
        <v>12008</v>
      </c>
      <c r="D129" s="96">
        <f>SUM(D130)</f>
        <v>10024</v>
      </c>
      <c r="E129" s="223">
        <f t="shared" si="5"/>
        <v>0.8347768154563624</v>
      </c>
      <c r="F129" s="224">
        <v>7.5305728384466794E-2</v>
      </c>
    </row>
    <row r="130" spans="1:22" ht="30" customHeight="1">
      <c r="A130" s="222" t="s">
        <v>105</v>
      </c>
      <c r="B130" s="96">
        <v>6844</v>
      </c>
      <c r="C130" s="96">
        <v>12008</v>
      </c>
      <c r="D130" s="96">
        <v>10024</v>
      </c>
      <c r="E130" s="223">
        <f t="shared" si="5"/>
        <v>0.8347768154563624</v>
      </c>
      <c r="F130" s="224">
        <v>7.5305728384466794E-2</v>
      </c>
      <c r="O130"/>
      <c r="P130"/>
      <c r="Q130"/>
      <c r="R130"/>
      <c r="S130"/>
      <c r="T130"/>
      <c r="U130"/>
      <c r="V130"/>
    </row>
    <row r="131" spans="1:22" ht="30" customHeight="1">
      <c r="A131" s="222" t="s">
        <v>106</v>
      </c>
      <c r="B131" s="138"/>
      <c r="C131" s="138"/>
      <c r="D131" s="138"/>
      <c r="E131" s="223"/>
      <c r="F131" s="224"/>
    </row>
    <row r="132" spans="1:22" ht="30" customHeight="1">
      <c r="A132" s="222" t="s">
        <v>107</v>
      </c>
      <c r="B132" s="96">
        <f>SUM(B133)</f>
        <v>108</v>
      </c>
      <c r="C132" s="96">
        <f>SUM(C133)</f>
        <v>459</v>
      </c>
      <c r="D132" s="96">
        <f>SUM(D133)</f>
        <v>262</v>
      </c>
      <c r="E132" s="223">
        <f t="shared" si="5"/>
        <v>0.57080610021786493</v>
      </c>
      <c r="F132" s="224">
        <v>-0.665389527458493</v>
      </c>
    </row>
    <row r="133" spans="1:22" ht="30" customHeight="1">
      <c r="A133" s="222" t="s">
        <v>108</v>
      </c>
      <c r="B133" s="138">
        <f>SUM(B134:B137)</f>
        <v>108</v>
      </c>
      <c r="C133" s="138">
        <f>SUM(C134:C137)</f>
        <v>459</v>
      </c>
      <c r="D133" s="138">
        <f>SUM(D134:D137)</f>
        <v>262</v>
      </c>
      <c r="E133" s="223">
        <f t="shared" si="5"/>
        <v>0.57080610021786493</v>
      </c>
      <c r="F133" s="224">
        <v>-0.665389527458493</v>
      </c>
    </row>
    <row r="134" spans="1:22" ht="30" customHeight="1">
      <c r="A134" s="222" t="s">
        <v>109</v>
      </c>
      <c r="B134" s="96">
        <v>13</v>
      </c>
      <c r="C134" s="96">
        <v>65</v>
      </c>
      <c r="D134" s="96">
        <v>35</v>
      </c>
      <c r="E134" s="223">
        <f t="shared" si="5"/>
        <v>0.53846153846153844</v>
      </c>
      <c r="F134" s="224">
        <v>0.296296296296296</v>
      </c>
      <c r="O134"/>
      <c r="P134"/>
      <c r="Q134"/>
      <c r="R134"/>
      <c r="S134"/>
      <c r="T134"/>
      <c r="U134"/>
      <c r="V134"/>
    </row>
    <row r="135" spans="1:22" ht="30" customHeight="1">
      <c r="A135" s="222" t="s">
        <v>110</v>
      </c>
      <c r="B135" s="96">
        <v>46</v>
      </c>
      <c r="C135" s="96">
        <v>258</v>
      </c>
      <c r="D135" s="96">
        <v>143</v>
      </c>
      <c r="E135" s="223">
        <f t="shared" si="5"/>
        <v>0.55426356589147285</v>
      </c>
      <c r="F135" s="224">
        <v>-0.72286821705426396</v>
      </c>
      <c r="O135"/>
      <c r="P135"/>
      <c r="Q135"/>
      <c r="R135"/>
      <c r="S135"/>
      <c r="T135"/>
      <c r="U135"/>
      <c r="V135"/>
    </row>
    <row r="136" spans="1:22" ht="30" customHeight="1">
      <c r="A136" s="222" t="s">
        <v>111</v>
      </c>
      <c r="B136" s="96">
        <v>44</v>
      </c>
      <c r="C136" s="96">
        <v>119</v>
      </c>
      <c r="D136" s="96">
        <v>69</v>
      </c>
      <c r="E136" s="223">
        <f t="shared" si="5"/>
        <v>0.57983193277310929</v>
      </c>
      <c r="F136" s="224">
        <v>-0.56050955414012704</v>
      </c>
      <c r="O136"/>
      <c r="P136"/>
      <c r="Q136"/>
      <c r="R136"/>
      <c r="S136"/>
      <c r="T136"/>
      <c r="U136"/>
      <c r="V136"/>
    </row>
    <row r="137" spans="1:22" ht="30" customHeight="1">
      <c r="A137" s="222" t="s">
        <v>112</v>
      </c>
      <c r="B137" s="96">
        <v>5</v>
      </c>
      <c r="C137" s="96">
        <v>17</v>
      </c>
      <c r="D137" s="96">
        <v>15</v>
      </c>
      <c r="E137" s="223">
        <f t="shared" si="5"/>
        <v>0.88235294117647056</v>
      </c>
      <c r="F137" s="224">
        <v>-0.81927710843373502</v>
      </c>
      <c r="O137"/>
      <c r="P137"/>
      <c r="Q137"/>
      <c r="R137"/>
      <c r="S137"/>
      <c r="T137"/>
      <c r="U137"/>
      <c r="V137"/>
    </row>
    <row r="138" spans="1:22" ht="30" customHeight="1">
      <c r="A138" s="222" t="s">
        <v>113</v>
      </c>
      <c r="B138" s="96">
        <f>B139+B146+B148+B150+B160+B162+B167+B170</f>
        <v>28391</v>
      </c>
      <c r="C138" s="96">
        <f>C139+C146+C148+C150+C160+C162+C167+C170</f>
        <v>37459</v>
      </c>
      <c r="D138" s="96">
        <f>D139+D146+D148+D150+D160+D162+D167+D170</f>
        <v>41873</v>
      </c>
      <c r="E138" s="223">
        <f t="shared" si="5"/>
        <v>1.1178355001468272</v>
      </c>
      <c r="F138" s="224">
        <v>-6.5334821428571402E-2</v>
      </c>
    </row>
    <row r="139" spans="1:22" ht="30" customHeight="1">
      <c r="A139" s="222" t="s">
        <v>114</v>
      </c>
      <c r="B139" s="96">
        <f>SUM(B140:B145)</f>
        <v>25209</v>
      </c>
      <c r="C139" s="96">
        <f>SUM(C140:C145)</f>
        <v>34277</v>
      </c>
      <c r="D139" s="96">
        <f>SUM(D140:D145)</f>
        <v>38691</v>
      </c>
      <c r="E139" s="223">
        <f t="shared" si="5"/>
        <v>1.1287743968258599</v>
      </c>
      <c r="F139" s="224">
        <v>-6.9234285164425396E-2</v>
      </c>
    </row>
    <row r="140" spans="1:22" ht="30" customHeight="1">
      <c r="A140" s="222" t="s">
        <v>54</v>
      </c>
      <c r="B140" s="96">
        <v>11200</v>
      </c>
      <c r="C140" s="96">
        <v>17682</v>
      </c>
      <c r="D140" s="96">
        <v>20682</v>
      </c>
      <c r="E140" s="223">
        <f t="shared" si="5"/>
        <v>1.1696640651510011</v>
      </c>
      <c r="F140" s="224">
        <v>0.12610258085592899</v>
      </c>
      <c r="O140"/>
      <c r="P140"/>
      <c r="Q140"/>
      <c r="R140"/>
      <c r="S140"/>
      <c r="T140"/>
      <c r="U140"/>
      <c r="V140"/>
    </row>
    <row r="141" spans="1:22" ht="30" customHeight="1">
      <c r="A141" s="222" t="s">
        <v>55</v>
      </c>
      <c r="B141" s="96">
        <v>10786</v>
      </c>
      <c r="C141" s="96">
        <v>13372</v>
      </c>
      <c r="D141" s="96">
        <v>14786</v>
      </c>
      <c r="E141" s="223">
        <f t="shared" si="5"/>
        <v>1.1057433443015257</v>
      </c>
      <c r="F141" s="224">
        <v>-5.6533945890760599E-2</v>
      </c>
      <c r="O141"/>
      <c r="P141"/>
      <c r="Q141"/>
      <c r="R141"/>
      <c r="S141"/>
      <c r="T141"/>
      <c r="U141"/>
      <c r="V141"/>
    </row>
    <row r="142" spans="1:22" ht="30" customHeight="1">
      <c r="A142" s="222" t="s">
        <v>66</v>
      </c>
      <c r="B142" s="96">
        <v>1013</v>
      </c>
      <c r="C142" s="96">
        <v>1013</v>
      </c>
      <c r="D142" s="96">
        <v>1013</v>
      </c>
      <c r="E142" s="223">
        <f t="shared" si="5"/>
        <v>1</v>
      </c>
      <c r="F142" s="224">
        <v>-0.75364785992217898</v>
      </c>
      <c r="O142"/>
      <c r="P142"/>
      <c r="Q142"/>
      <c r="R142"/>
      <c r="S142"/>
      <c r="T142"/>
      <c r="U142"/>
      <c r="V142"/>
    </row>
    <row r="143" spans="1:22" ht="30" customHeight="1">
      <c r="A143" s="222" t="s">
        <v>115</v>
      </c>
      <c r="B143" s="96">
        <v>295</v>
      </c>
      <c r="C143" s="96">
        <v>295</v>
      </c>
      <c r="D143" s="96">
        <v>295</v>
      </c>
      <c r="E143" s="223">
        <f t="shared" si="5"/>
        <v>1</v>
      </c>
      <c r="F143" s="224">
        <v>-0.66591166477916197</v>
      </c>
      <c r="O143"/>
      <c r="P143"/>
      <c r="Q143"/>
      <c r="R143"/>
      <c r="S143"/>
      <c r="T143"/>
      <c r="U143"/>
      <c r="V143"/>
    </row>
    <row r="144" spans="1:22" ht="30" customHeight="1">
      <c r="A144" s="222" t="s">
        <v>58</v>
      </c>
      <c r="B144" s="96">
        <v>27</v>
      </c>
      <c r="C144" s="96">
        <v>27</v>
      </c>
      <c r="D144" s="96">
        <v>27</v>
      </c>
      <c r="E144" s="223">
        <f>D144/C144</f>
        <v>1</v>
      </c>
      <c r="F144" s="224"/>
      <c r="O144"/>
      <c r="P144"/>
      <c r="Q144"/>
      <c r="R144"/>
      <c r="S144"/>
      <c r="T144"/>
      <c r="U144"/>
      <c r="V144"/>
    </row>
    <row r="145" spans="1:22" ht="30" customHeight="1">
      <c r="A145" s="222" t="s">
        <v>116</v>
      </c>
      <c r="B145" s="96">
        <v>1888</v>
      </c>
      <c r="C145" s="96">
        <v>1888</v>
      </c>
      <c r="D145" s="96">
        <v>1888</v>
      </c>
      <c r="E145" s="223">
        <f t="shared" ref="E145:E208" si="6">D145/C145</f>
        <v>1</v>
      </c>
      <c r="F145" s="224">
        <v>-0.255520504731861</v>
      </c>
      <c r="O145"/>
      <c r="P145"/>
      <c r="Q145"/>
      <c r="R145"/>
      <c r="S145"/>
      <c r="T145"/>
      <c r="U145"/>
      <c r="V145"/>
    </row>
    <row r="146" spans="1:22" ht="30" customHeight="1">
      <c r="A146" s="222" t="s">
        <v>117</v>
      </c>
      <c r="B146" s="96">
        <f>SUM(B147)</f>
        <v>3</v>
      </c>
      <c r="C146" s="96">
        <f>SUM(C147)</f>
        <v>3</v>
      </c>
      <c r="D146" s="96">
        <f>SUM(D147)</f>
        <v>3</v>
      </c>
      <c r="E146" s="223">
        <f t="shared" si="6"/>
        <v>1</v>
      </c>
      <c r="F146" s="228" t="s">
        <v>443</v>
      </c>
    </row>
    <row r="147" spans="1:22" ht="30" customHeight="1">
      <c r="A147" s="222" t="s">
        <v>55</v>
      </c>
      <c r="B147" s="96">
        <v>3</v>
      </c>
      <c r="C147" s="96">
        <v>3</v>
      </c>
      <c r="D147" s="96">
        <v>3</v>
      </c>
      <c r="E147" s="223">
        <f t="shared" si="6"/>
        <v>1</v>
      </c>
      <c r="F147" s="228" t="s">
        <v>443</v>
      </c>
      <c r="O147"/>
      <c r="P147"/>
      <c r="Q147"/>
      <c r="R147"/>
      <c r="S147"/>
      <c r="T147"/>
      <c r="U147"/>
      <c r="V147"/>
    </row>
    <row r="148" spans="1:22" ht="30" customHeight="1">
      <c r="A148" s="222" t="s">
        <v>118</v>
      </c>
      <c r="B148" s="96">
        <f>SUM(B149)</f>
        <v>8</v>
      </c>
      <c r="C148" s="96">
        <f>SUM(C149)</f>
        <v>8</v>
      </c>
      <c r="D148" s="96">
        <f>SUM(D149)</f>
        <v>8</v>
      </c>
      <c r="E148" s="223">
        <f t="shared" si="6"/>
        <v>1</v>
      </c>
      <c r="F148" s="228" t="s">
        <v>443</v>
      </c>
    </row>
    <row r="149" spans="1:22" ht="30" customHeight="1">
      <c r="A149" s="222" t="s">
        <v>55</v>
      </c>
      <c r="B149" s="138">
        <v>8</v>
      </c>
      <c r="C149" s="96">
        <v>8</v>
      </c>
      <c r="D149" s="96">
        <v>8</v>
      </c>
      <c r="E149" s="223">
        <f t="shared" si="6"/>
        <v>1</v>
      </c>
      <c r="F149" s="228" t="s">
        <v>443</v>
      </c>
      <c r="O149"/>
      <c r="P149"/>
      <c r="Q149"/>
      <c r="R149"/>
      <c r="S149"/>
      <c r="T149"/>
      <c r="U149"/>
      <c r="V149"/>
    </row>
    <row r="150" spans="1:22" ht="30" customHeight="1">
      <c r="A150" s="222" t="s">
        <v>119</v>
      </c>
      <c r="B150" s="96">
        <f>SUM(B151:B159)</f>
        <v>1295</v>
      </c>
      <c r="C150" s="96">
        <f>SUM(C151:C159)</f>
        <v>1295</v>
      </c>
      <c r="D150" s="96">
        <f>SUM(D151:D159)</f>
        <v>1295</v>
      </c>
      <c r="E150" s="223">
        <f t="shared" si="6"/>
        <v>1</v>
      </c>
      <c r="F150" s="224">
        <v>1.0928961748633901E-2</v>
      </c>
    </row>
    <row r="151" spans="1:22" ht="30" customHeight="1">
      <c r="A151" s="222" t="s">
        <v>54</v>
      </c>
      <c r="B151" s="96">
        <v>706</v>
      </c>
      <c r="C151" s="96">
        <v>706</v>
      </c>
      <c r="D151" s="96">
        <v>718</v>
      </c>
      <c r="E151" s="223">
        <f t="shared" si="6"/>
        <v>1.0169971671388103</v>
      </c>
      <c r="F151" s="224">
        <v>4.8175182481751802E-2</v>
      </c>
      <c r="O151"/>
      <c r="P151"/>
      <c r="Q151"/>
      <c r="R151"/>
      <c r="S151"/>
      <c r="T151"/>
      <c r="U151"/>
      <c r="V151"/>
    </row>
    <row r="152" spans="1:22" ht="30" customHeight="1">
      <c r="A152" s="222" t="s">
        <v>55</v>
      </c>
      <c r="B152" s="96">
        <v>57</v>
      </c>
      <c r="C152" s="96">
        <v>57</v>
      </c>
      <c r="D152" s="96">
        <v>57</v>
      </c>
      <c r="E152" s="223">
        <f t="shared" si="6"/>
        <v>1</v>
      </c>
      <c r="F152" s="224">
        <v>7.5471698113207503E-2</v>
      </c>
      <c r="O152"/>
      <c r="P152"/>
      <c r="Q152"/>
      <c r="R152"/>
      <c r="S152"/>
      <c r="T152"/>
      <c r="U152"/>
      <c r="V152"/>
    </row>
    <row r="153" spans="1:22" ht="30" customHeight="1">
      <c r="A153" s="222" t="s">
        <v>120</v>
      </c>
      <c r="B153" s="96">
        <v>104</v>
      </c>
      <c r="C153" s="96">
        <v>104</v>
      </c>
      <c r="D153" s="96">
        <v>104</v>
      </c>
      <c r="E153" s="223">
        <f t="shared" si="6"/>
        <v>1</v>
      </c>
      <c r="F153" s="224">
        <v>-0.36585365853658502</v>
      </c>
      <c r="O153"/>
      <c r="P153"/>
      <c r="Q153"/>
      <c r="R153"/>
      <c r="S153"/>
      <c r="T153"/>
      <c r="U153"/>
      <c r="V153"/>
    </row>
    <row r="154" spans="1:22" ht="30" customHeight="1">
      <c r="A154" s="222" t="s">
        <v>121</v>
      </c>
      <c r="B154" s="96">
        <v>1</v>
      </c>
      <c r="C154" s="96">
        <v>1</v>
      </c>
      <c r="D154" s="96">
        <v>1</v>
      </c>
      <c r="E154" s="223">
        <f t="shared" si="6"/>
        <v>1</v>
      </c>
      <c r="F154" s="224">
        <v>-0.5</v>
      </c>
      <c r="O154"/>
      <c r="P154"/>
      <c r="Q154"/>
      <c r="R154"/>
      <c r="S154"/>
      <c r="T154"/>
      <c r="U154"/>
      <c r="V154"/>
    </row>
    <row r="155" spans="1:22" ht="30" customHeight="1">
      <c r="A155" s="222" t="s">
        <v>122</v>
      </c>
      <c r="B155" s="96">
        <v>18</v>
      </c>
      <c r="C155" s="96">
        <v>18</v>
      </c>
      <c r="D155" s="96">
        <v>18</v>
      </c>
      <c r="E155" s="223">
        <f t="shared" si="6"/>
        <v>1</v>
      </c>
      <c r="F155" s="224">
        <v>1.25</v>
      </c>
      <c r="O155"/>
      <c r="P155"/>
      <c r="Q155"/>
      <c r="R155"/>
      <c r="S155"/>
      <c r="T155"/>
      <c r="U155"/>
      <c r="V155"/>
    </row>
    <row r="156" spans="1:22" ht="30" customHeight="1">
      <c r="A156" s="222" t="s">
        <v>123</v>
      </c>
      <c r="B156" s="96">
        <v>49</v>
      </c>
      <c r="C156" s="96">
        <v>49</v>
      </c>
      <c r="D156" s="96">
        <v>49</v>
      </c>
      <c r="E156" s="223">
        <f t="shared" si="6"/>
        <v>1</v>
      </c>
      <c r="F156" s="224">
        <v>-0.32876712328767099</v>
      </c>
      <c r="O156"/>
      <c r="P156"/>
      <c r="Q156"/>
      <c r="R156"/>
      <c r="S156"/>
      <c r="T156"/>
      <c r="U156"/>
      <c r="V156"/>
    </row>
    <row r="157" spans="1:22" ht="30" customHeight="1">
      <c r="A157" s="222" t="s">
        <v>124</v>
      </c>
      <c r="B157" s="96">
        <v>3</v>
      </c>
      <c r="C157" s="96">
        <v>3</v>
      </c>
      <c r="D157" s="96">
        <v>3</v>
      </c>
      <c r="E157" s="223">
        <f t="shared" si="6"/>
        <v>1</v>
      </c>
      <c r="F157" s="224"/>
      <c r="O157"/>
      <c r="P157"/>
      <c r="Q157"/>
      <c r="R157"/>
      <c r="S157"/>
      <c r="T157"/>
      <c r="U157"/>
      <c r="V157"/>
    </row>
    <row r="158" spans="1:22" ht="30" customHeight="1">
      <c r="A158" s="225" t="s">
        <v>66</v>
      </c>
      <c r="B158" s="96">
        <v>54</v>
      </c>
      <c r="C158" s="96">
        <v>54</v>
      </c>
      <c r="D158" s="96">
        <v>54</v>
      </c>
      <c r="E158" s="223">
        <f t="shared" si="6"/>
        <v>1</v>
      </c>
      <c r="F158" s="224">
        <v>0.92857142857142905</v>
      </c>
      <c r="O158"/>
      <c r="P158"/>
      <c r="Q158"/>
      <c r="R158"/>
      <c r="S158"/>
      <c r="T158"/>
      <c r="U158"/>
      <c r="V158"/>
    </row>
    <row r="159" spans="1:22" ht="30" customHeight="1">
      <c r="A159" s="222" t="s">
        <v>58</v>
      </c>
      <c r="B159" s="96">
        <v>303</v>
      </c>
      <c r="C159" s="96">
        <v>303</v>
      </c>
      <c r="D159" s="96">
        <v>291</v>
      </c>
      <c r="E159" s="223">
        <f t="shared" si="6"/>
        <v>0.96039603960396036</v>
      </c>
      <c r="F159" s="224">
        <v>8.98876404494382E-2</v>
      </c>
      <c r="O159"/>
      <c r="P159"/>
      <c r="Q159"/>
      <c r="R159"/>
      <c r="S159"/>
      <c r="T159"/>
      <c r="U159"/>
      <c r="V159"/>
    </row>
    <row r="160" spans="1:22" ht="30" customHeight="1">
      <c r="A160" s="222" t="s">
        <v>450</v>
      </c>
      <c r="B160" s="96">
        <f>SUM(B161)</f>
        <v>200</v>
      </c>
      <c r="C160" s="96">
        <f>SUM(C161)</f>
        <v>200</v>
      </c>
      <c r="D160" s="96">
        <f>SUM(D161)</f>
        <v>200</v>
      </c>
      <c r="E160" s="223">
        <f t="shared" si="6"/>
        <v>1</v>
      </c>
      <c r="F160" s="224">
        <v>0.41843971631205701</v>
      </c>
    </row>
    <row r="161" spans="1:22" ht="30" customHeight="1">
      <c r="A161" s="222" t="s">
        <v>451</v>
      </c>
      <c r="B161" s="96">
        <v>200</v>
      </c>
      <c r="C161" s="96">
        <v>200</v>
      </c>
      <c r="D161" s="96">
        <v>200</v>
      </c>
      <c r="E161" s="223">
        <f t="shared" si="6"/>
        <v>1</v>
      </c>
      <c r="F161" s="224">
        <v>0.41843971631205701</v>
      </c>
      <c r="O161"/>
      <c r="P161"/>
      <c r="Q161"/>
      <c r="R161"/>
      <c r="S161"/>
      <c r="T161"/>
      <c r="U161"/>
      <c r="V161"/>
    </row>
    <row r="162" spans="1:22" ht="30" customHeight="1">
      <c r="A162" s="222" t="s">
        <v>125</v>
      </c>
      <c r="B162" s="96">
        <f>SUM(B163:B166)</f>
        <v>1260</v>
      </c>
      <c r="C162" s="96">
        <f>SUM(C163:C166)</f>
        <v>1260</v>
      </c>
      <c r="D162" s="96">
        <f>SUM(D163:D166)</f>
        <v>1260</v>
      </c>
      <c r="E162" s="223">
        <f t="shared" si="6"/>
        <v>1</v>
      </c>
      <c r="F162" s="224">
        <v>9.7560975609756101E-2</v>
      </c>
    </row>
    <row r="163" spans="1:22" ht="30" customHeight="1">
      <c r="A163" s="222" t="s">
        <v>54</v>
      </c>
      <c r="B163" s="96">
        <v>755</v>
      </c>
      <c r="C163" s="96">
        <v>760</v>
      </c>
      <c r="D163" s="96">
        <v>760</v>
      </c>
      <c r="E163" s="223">
        <f t="shared" si="6"/>
        <v>1</v>
      </c>
      <c r="F163" s="224">
        <v>-1.2987012987013E-2</v>
      </c>
      <c r="O163"/>
      <c r="P163"/>
      <c r="Q163"/>
      <c r="R163"/>
      <c r="S163"/>
      <c r="T163"/>
      <c r="U163"/>
      <c r="V163"/>
    </row>
    <row r="164" spans="1:22" ht="30" customHeight="1">
      <c r="A164" s="222" t="s">
        <v>55</v>
      </c>
      <c r="B164" s="96">
        <v>300</v>
      </c>
      <c r="C164" s="96">
        <v>295</v>
      </c>
      <c r="D164" s="96">
        <v>295</v>
      </c>
      <c r="E164" s="223">
        <f t="shared" si="6"/>
        <v>1</v>
      </c>
      <c r="F164" s="224">
        <v>0.46766169154228898</v>
      </c>
      <c r="O164"/>
      <c r="P164"/>
      <c r="Q164"/>
      <c r="R164"/>
      <c r="S164"/>
      <c r="T164"/>
      <c r="U164"/>
      <c r="V164"/>
    </row>
    <row r="165" spans="1:22" ht="30" customHeight="1">
      <c r="A165" s="222" t="s">
        <v>126</v>
      </c>
      <c r="B165" s="96">
        <v>132</v>
      </c>
      <c r="C165" s="96">
        <v>132</v>
      </c>
      <c r="D165" s="96">
        <v>132</v>
      </c>
      <c r="E165" s="223">
        <f t="shared" si="6"/>
        <v>1</v>
      </c>
      <c r="F165" s="224">
        <v>2.32558139534884E-2</v>
      </c>
      <c r="O165"/>
      <c r="P165"/>
      <c r="Q165"/>
      <c r="R165"/>
      <c r="S165"/>
      <c r="T165"/>
      <c r="U165"/>
      <c r="V165"/>
    </row>
    <row r="166" spans="1:22" ht="30" customHeight="1">
      <c r="A166" s="225" t="s">
        <v>452</v>
      </c>
      <c r="B166" s="96">
        <v>73</v>
      </c>
      <c r="C166" s="96">
        <v>73</v>
      </c>
      <c r="D166" s="96">
        <v>73</v>
      </c>
      <c r="E166" s="223">
        <f t="shared" si="6"/>
        <v>1</v>
      </c>
      <c r="F166" s="224">
        <v>1.2121212121212099</v>
      </c>
      <c r="O166"/>
      <c r="P166"/>
      <c r="Q166"/>
      <c r="R166"/>
      <c r="S166"/>
      <c r="T166"/>
      <c r="U166"/>
      <c r="V166"/>
    </row>
    <row r="167" spans="1:22" ht="30" customHeight="1">
      <c r="A167" s="222" t="s">
        <v>127</v>
      </c>
      <c r="B167" s="96">
        <f>SUM(B168:B169)</f>
        <v>387</v>
      </c>
      <c r="C167" s="96">
        <f>SUM(C168:C169)</f>
        <v>387</v>
      </c>
      <c r="D167" s="96">
        <f>SUM(D168:D169)</f>
        <v>387</v>
      </c>
      <c r="E167" s="223">
        <f t="shared" si="6"/>
        <v>1</v>
      </c>
      <c r="F167" s="224">
        <v>-8.2938388625592399E-2</v>
      </c>
    </row>
    <row r="168" spans="1:22" ht="30" customHeight="1">
      <c r="A168" s="222" t="s">
        <v>54</v>
      </c>
      <c r="B168" s="96">
        <v>301</v>
      </c>
      <c r="C168" s="96">
        <v>301</v>
      </c>
      <c r="D168" s="96">
        <v>301</v>
      </c>
      <c r="E168" s="223">
        <f t="shared" si="6"/>
        <v>1</v>
      </c>
      <c r="F168" s="224">
        <v>0.106617647058824</v>
      </c>
      <c r="O168"/>
      <c r="P168"/>
      <c r="Q168"/>
      <c r="R168"/>
      <c r="S168"/>
      <c r="T168"/>
      <c r="U168"/>
      <c r="V168"/>
    </row>
    <row r="169" spans="1:22" ht="30" customHeight="1">
      <c r="A169" s="222" t="s">
        <v>55</v>
      </c>
      <c r="B169" s="96">
        <v>86</v>
      </c>
      <c r="C169" s="96">
        <v>86</v>
      </c>
      <c r="D169" s="96">
        <v>86</v>
      </c>
      <c r="E169" s="223">
        <f t="shared" si="6"/>
        <v>1</v>
      </c>
      <c r="F169" s="224">
        <v>-0.42666666666666703</v>
      </c>
      <c r="O169"/>
      <c r="P169"/>
      <c r="Q169"/>
      <c r="R169"/>
      <c r="S169"/>
      <c r="T169"/>
      <c r="U169"/>
      <c r="V169"/>
    </row>
    <row r="170" spans="1:22" ht="30" customHeight="1">
      <c r="A170" s="222" t="s">
        <v>128</v>
      </c>
      <c r="B170" s="96">
        <f>SUM(B171)</f>
        <v>29</v>
      </c>
      <c r="C170" s="96">
        <f>SUM(C171)</f>
        <v>29</v>
      </c>
      <c r="D170" s="96">
        <f>SUM(D171)</f>
        <v>29</v>
      </c>
      <c r="E170" s="223">
        <f t="shared" si="6"/>
        <v>1</v>
      </c>
      <c r="F170" s="224">
        <v>-0.87280701754386003</v>
      </c>
    </row>
    <row r="171" spans="1:22" ht="30" customHeight="1">
      <c r="A171" s="222" t="s">
        <v>129</v>
      </c>
      <c r="B171" s="96">
        <v>29</v>
      </c>
      <c r="C171" s="96">
        <v>29</v>
      </c>
      <c r="D171" s="96">
        <v>29</v>
      </c>
      <c r="E171" s="223">
        <f t="shared" si="6"/>
        <v>1</v>
      </c>
      <c r="F171" s="224">
        <v>-0.87280701754386003</v>
      </c>
      <c r="O171"/>
      <c r="P171"/>
      <c r="Q171"/>
      <c r="R171"/>
      <c r="S171"/>
      <c r="T171"/>
      <c r="U171"/>
      <c r="V171"/>
    </row>
    <row r="172" spans="1:22" ht="30" customHeight="1">
      <c r="A172" s="222" t="s">
        <v>130</v>
      </c>
      <c r="B172" s="96">
        <f>B173+B177+B183+B186+B188+B190+B193</f>
        <v>48817</v>
      </c>
      <c r="C172" s="96">
        <f>C173+C177+C183+C186+C188+C190+C193</f>
        <v>51301</v>
      </c>
      <c r="D172" s="96">
        <f>D173+D177+D183+D186+D188+D190+D193</f>
        <v>55255</v>
      </c>
      <c r="E172" s="223">
        <f t="shared" si="6"/>
        <v>1.0770745209645036</v>
      </c>
      <c r="F172" s="224">
        <v>5.3760775040048801E-2</v>
      </c>
    </row>
    <row r="173" spans="1:22" ht="30" customHeight="1">
      <c r="A173" s="222" t="s">
        <v>131</v>
      </c>
      <c r="B173" s="96">
        <f>SUM(B174:B176)</f>
        <v>1799</v>
      </c>
      <c r="C173" s="96">
        <f>SUM(C174:C176)</f>
        <v>1799</v>
      </c>
      <c r="D173" s="96">
        <f>SUM(D174:D176)</f>
        <v>1799</v>
      </c>
      <c r="E173" s="223">
        <f t="shared" si="6"/>
        <v>1</v>
      </c>
      <c r="F173" s="224">
        <v>-7.1723426212590299E-2</v>
      </c>
    </row>
    <row r="174" spans="1:22" ht="30" customHeight="1">
      <c r="A174" s="222" t="s">
        <v>54</v>
      </c>
      <c r="B174" s="96">
        <v>266</v>
      </c>
      <c r="C174" s="96">
        <v>266</v>
      </c>
      <c r="D174" s="96">
        <v>266</v>
      </c>
      <c r="E174" s="223">
        <f t="shared" si="6"/>
        <v>1</v>
      </c>
      <c r="F174" s="224">
        <v>-0.125</v>
      </c>
      <c r="O174"/>
      <c r="P174"/>
      <c r="Q174"/>
      <c r="R174"/>
      <c r="S174"/>
      <c r="T174"/>
      <c r="U174"/>
      <c r="V174"/>
    </row>
    <row r="175" spans="1:22" ht="30" customHeight="1">
      <c r="A175" s="222" t="s">
        <v>56</v>
      </c>
      <c r="B175" s="96">
        <v>285</v>
      </c>
      <c r="C175" s="96">
        <v>285</v>
      </c>
      <c r="D175" s="96">
        <v>285</v>
      </c>
      <c r="E175" s="223">
        <f t="shared" si="6"/>
        <v>1</v>
      </c>
      <c r="F175" s="224">
        <v>0.104651162790698</v>
      </c>
      <c r="O175"/>
      <c r="P175"/>
      <c r="Q175"/>
      <c r="R175"/>
      <c r="S175"/>
      <c r="T175"/>
      <c r="U175"/>
      <c r="V175"/>
    </row>
    <row r="176" spans="1:22" ht="30" customHeight="1">
      <c r="A176" s="222" t="s">
        <v>132</v>
      </c>
      <c r="B176" s="96">
        <v>1248</v>
      </c>
      <c r="C176" s="96">
        <v>1248</v>
      </c>
      <c r="D176" s="96">
        <v>1248</v>
      </c>
      <c r="E176" s="223">
        <f t="shared" si="6"/>
        <v>1</v>
      </c>
      <c r="F176" s="224">
        <v>-5.0950570342205299E-2</v>
      </c>
      <c r="O176"/>
      <c r="P176"/>
      <c r="Q176"/>
      <c r="R176"/>
      <c r="S176"/>
      <c r="T176"/>
      <c r="U176"/>
      <c r="V176"/>
    </row>
    <row r="177" spans="1:22" ht="30" customHeight="1">
      <c r="A177" s="222" t="s">
        <v>133</v>
      </c>
      <c r="B177" s="96">
        <f>SUM(B178:B182)</f>
        <v>38295</v>
      </c>
      <c r="C177" s="96">
        <f>SUM(C178:C182)</f>
        <v>40779</v>
      </c>
      <c r="D177" s="96">
        <f>SUM(D178:D182)</f>
        <v>44733</v>
      </c>
      <c r="E177" s="223">
        <f t="shared" si="6"/>
        <v>1.0969616714485397</v>
      </c>
      <c r="F177" s="224">
        <v>0.11787784886045601</v>
      </c>
    </row>
    <row r="178" spans="1:22" ht="30" customHeight="1">
      <c r="A178" s="222" t="s">
        <v>134</v>
      </c>
      <c r="B178" s="96">
        <v>2420</v>
      </c>
      <c r="C178" s="96">
        <v>2420</v>
      </c>
      <c r="D178" s="96">
        <v>2420</v>
      </c>
      <c r="E178" s="223">
        <f t="shared" si="6"/>
        <v>1</v>
      </c>
      <c r="F178" s="224">
        <v>0.83750949126803298</v>
      </c>
      <c r="O178"/>
      <c r="P178"/>
      <c r="Q178"/>
      <c r="R178"/>
      <c r="S178"/>
      <c r="T178"/>
      <c r="U178"/>
      <c r="V178"/>
    </row>
    <row r="179" spans="1:22" ht="30" customHeight="1">
      <c r="A179" s="222" t="s">
        <v>135</v>
      </c>
      <c r="B179" s="138">
        <v>13207</v>
      </c>
      <c r="C179" s="96">
        <v>14430</v>
      </c>
      <c r="D179" s="96">
        <v>16384</v>
      </c>
      <c r="E179" s="223">
        <f t="shared" si="6"/>
        <v>1.1354123354123353</v>
      </c>
      <c r="F179" s="224">
        <v>0.13494042671100001</v>
      </c>
      <c r="O179"/>
      <c r="P179"/>
      <c r="Q179"/>
      <c r="R179"/>
      <c r="S179"/>
      <c r="T179"/>
      <c r="U179"/>
      <c r="V179"/>
    </row>
    <row r="180" spans="1:22" ht="30" customHeight="1">
      <c r="A180" s="222" t="s">
        <v>136</v>
      </c>
      <c r="B180" s="138">
        <v>10103</v>
      </c>
      <c r="C180" s="96">
        <v>9719</v>
      </c>
      <c r="D180" s="96">
        <v>10719</v>
      </c>
      <c r="E180" s="223">
        <f t="shared" si="6"/>
        <v>1.1028912439551395</v>
      </c>
      <c r="F180" s="224">
        <v>0.37546516104196098</v>
      </c>
      <c r="O180"/>
      <c r="P180"/>
      <c r="Q180"/>
      <c r="R180"/>
      <c r="S180"/>
      <c r="T180"/>
      <c r="U180"/>
      <c r="V180"/>
    </row>
    <row r="181" spans="1:22" ht="30" customHeight="1">
      <c r="A181" s="222" t="s">
        <v>137</v>
      </c>
      <c r="B181" s="138">
        <v>11102</v>
      </c>
      <c r="C181" s="96">
        <v>12747</v>
      </c>
      <c r="D181" s="96">
        <v>13747</v>
      </c>
      <c r="E181" s="223">
        <f t="shared" si="6"/>
        <v>1.0784498313328625</v>
      </c>
      <c r="F181" s="224">
        <v>1.28941939286767E-2</v>
      </c>
      <c r="O181"/>
      <c r="P181"/>
      <c r="Q181"/>
      <c r="R181"/>
      <c r="S181"/>
      <c r="T181"/>
      <c r="U181"/>
      <c r="V181"/>
    </row>
    <row r="182" spans="1:22" ht="30" customHeight="1">
      <c r="A182" s="222" t="s">
        <v>138</v>
      </c>
      <c r="B182" s="96">
        <v>1463</v>
      </c>
      <c r="C182" s="96">
        <v>1463</v>
      </c>
      <c r="D182" s="96">
        <v>1463</v>
      </c>
      <c r="E182" s="223">
        <f t="shared" si="6"/>
        <v>1</v>
      </c>
      <c r="F182" s="224">
        <v>-0.49516908212560401</v>
      </c>
      <c r="O182"/>
      <c r="P182"/>
      <c r="Q182"/>
      <c r="R182"/>
      <c r="S182"/>
      <c r="T182"/>
      <c r="U182"/>
      <c r="V182"/>
    </row>
    <row r="183" spans="1:22" ht="30" customHeight="1">
      <c r="A183" s="222" t="s">
        <v>139</v>
      </c>
      <c r="B183" s="96">
        <f>SUM(B184:B185)</f>
        <v>3266</v>
      </c>
      <c r="C183" s="96">
        <f>SUM(C184:C185)</f>
        <v>3266</v>
      </c>
      <c r="D183" s="96">
        <f>SUM(D184:D185)</f>
        <v>3266</v>
      </c>
      <c r="E183" s="223">
        <f t="shared" si="6"/>
        <v>1</v>
      </c>
      <c r="F183" s="224">
        <v>-0.36036036036036001</v>
      </c>
    </row>
    <row r="184" spans="1:22" ht="30" customHeight="1">
      <c r="A184" s="222" t="s">
        <v>140</v>
      </c>
      <c r="B184" s="96">
        <v>2900</v>
      </c>
      <c r="C184" s="96">
        <v>2900</v>
      </c>
      <c r="D184" s="96">
        <v>2900</v>
      </c>
      <c r="E184" s="223">
        <f t="shared" si="6"/>
        <v>1</v>
      </c>
      <c r="F184" s="224">
        <v>-7.1999999999999995E-2</v>
      </c>
      <c r="O184"/>
      <c r="P184"/>
      <c r="Q184"/>
      <c r="R184"/>
      <c r="S184"/>
      <c r="T184"/>
      <c r="U184"/>
      <c r="V184"/>
    </row>
    <row r="185" spans="1:22" ht="30" customHeight="1">
      <c r="A185" s="222" t="s">
        <v>141</v>
      </c>
      <c r="B185" s="96">
        <v>366</v>
      </c>
      <c r="C185" s="96">
        <v>366</v>
      </c>
      <c r="D185" s="96">
        <v>366</v>
      </c>
      <c r="E185" s="223">
        <f t="shared" si="6"/>
        <v>1</v>
      </c>
      <c r="F185" s="224">
        <v>-0.81496461071789705</v>
      </c>
      <c r="O185"/>
      <c r="P185"/>
      <c r="Q185"/>
      <c r="R185"/>
      <c r="S185"/>
      <c r="T185"/>
      <c r="U185"/>
      <c r="V185"/>
    </row>
    <row r="186" spans="1:22" ht="30" customHeight="1">
      <c r="A186" s="222" t="s">
        <v>142</v>
      </c>
      <c r="B186" s="96">
        <f>SUM(B187)</f>
        <v>472</v>
      </c>
      <c r="C186" s="96">
        <f>SUM(C187)</f>
        <v>472</v>
      </c>
      <c r="D186" s="96">
        <f>SUM(D187)</f>
        <v>472</v>
      </c>
      <c r="E186" s="223">
        <f t="shared" si="6"/>
        <v>1</v>
      </c>
      <c r="F186" s="224">
        <v>8.5057471264367801E-2</v>
      </c>
    </row>
    <row r="187" spans="1:22" ht="30" customHeight="1">
      <c r="A187" s="222" t="s">
        <v>143</v>
      </c>
      <c r="B187" s="96">
        <v>472</v>
      </c>
      <c r="C187" s="96">
        <v>472</v>
      </c>
      <c r="D187" s="96">
        <v>472</v>
      </c>
      <c r="E187" s="223">
        <f t="shared" si="6"/>
        <v>1</v>
      </c>
      <c r="F187" s="224">
        <v>8.5057471264367801E-2</v>
      </c>
      <c r="O187"/>
      <c r="P187"/>
      <c r="Q187"/>
      <c r="R187"/>
      <c r="S187"/>
      <c r="T187"/>
      <c r="U187"/>
      <c r="V187"/>
    </row>
    <row r="188" spans="1:22" ht="30" customHeight="1">
      <c r="A188" s="222" t="s">
        <v>144</v>
      </c>
      <c r="B188" s="96">
        <f>SUM(B189)</f>
        <v>874</v>
      </c>
      <c r="C188" s="96">
        <f>SUM(C189)</f>
        <v>874</v>
      </c>
      <c r="D188" s="96">
        <f>SUM(D189)</f>
        <v>874</v>
      </c>
      <c r="E188" s="223">
        <f t="shared" si="6"/>
        <v>1</v>
      </c>
      <c r="F188" s="224">
        <v>0.16223404255319099</v>
      </c>
    </row>
    <row r="189" spans="1:22" ht="30" customHeight="1">
      <c r="A189" s="222" t="s">
        <v>145</v>
      </c>
      <c r="B189" s="96">
        <v>874</v>
      </c>
      <c r="C189" s="96">
        <v>874</v>
      </c>
      <c r="D189" s="96">
        <v>874</v>
      </c>
      <c r="E189" s="223">
        <f t="shared" si="6"/>
        <v>1</v>
      </c>
      <c r="F189" s="224">
        <v>0.16223404255319099</v>
      </c>
      <c r="O189"/>
      <c r="P189"/>
      <c r="Q189"/>
      <c r="R189"/>
      <c r="S189"/>
      <c r="T189"/>
      <c r="U189"/>
      <c r="V189"/>
    </row>
    <row r="190" spans="1:22" ht="30" customHeight="1">
      <c r="A190" s="222" t="s">
        <v>146</v>
      </c>
      <c r="B190" s="96">
        <f>SUM(B191:B192)</f>
        <v>3430</v>
      </c>
      <c r="C190" s="96">
        <f>SUM(C191:C192)</f>
        <v>3430</v>
      </c>
      <c r="D190" s="96">
        <f>SUM(D191:D192)</f>
        <v>3430</v>
      </c>
      <c r="E190" s="223">
        <f t="shared" si="6"/>
        <v>1</v>
      </c>
      <c r="F190" s="224">
        <v>-6.6920565832426504E-2</v>
      </c>
    </row>
    <row r="191" spans="1:22" ht="30" customHeight="1">
      <c r="A191" s="222" t="s">
        <v>147</v>
      </c>
      <c r="B191" s="96">
        <v>1335</v>
      </c>
      <c r="C191" s="96">
        <v>1335</v>
      </c>
      <c r="D191" s="96">
        <v>1335</v>
      </c>
      <c r="E191" s="223">
        <f t="shared" si="6"/>
        <v>1</v>
      </c>
      <c r="F191" s="224">
        <v>0.141025641025641</v>
      </c>
      <c r="O191"/>
      <c r="P191"/>
      <c r="Q191"/>
      <c r="R191"/>
      <c r="S191"/>
      <c r="T191"/>
      <c r="U191"/>
      <c r="V191"/>
    </row>
    <row r="192" spans="1:22" ht="30" customHeight="1">
      <c r="A192" s="222" t="s">
        <v>148</v>
      </c>
      <c r="B192" s="96">
        <v>2095</v>
      </c>
      <c r="C192" s="96">
        <v>2095</v>
      </c>
      <c r="D192" s="96">
        <v>2095</v>
      </c>
      <c r="E192" s="223">
        <f t="shared" si="6"/>
        <v>1</v>
      </c>
      <c r="F192" s="224">
        <v>-0.164006384676776</v>
      </c>
      <c r="O192"/>
      <c r="P192"/>
      <c r="Q192"/>
      <c r="R192"/>
      <c r="S192"/>
      <c r="T192"/>
      <c r="U192"/>
      <c r="V192"/>
    </row>
    <row r="193" spans="1:22" ht="30" customHeight="1">
      <c r="A193" s="3" t="s">
        <v>453</v>
      </c>
      <c r="B193" s="96">
        <f>SUM(B194)</f>
        <v>681</v>
      </c>
      <c r="C193" s="96">
        <f>SUM(C194)</f>
        <v>681</v>
      </c>
      <c r="D193" s="96">
        <f>SUM(D194)</f>
        <v>681</v>
      </c>
      <c r="E193" s="223">
        <f t="shared" si="6"/>
        <v>1</v>
      </c>
      <c r="F193" s="224">
        <v>0.32748538011695899</v>
      </c>
    </row>
    <row r="194" spans="1:22" ht="30" customHeight="1">
      <c r="A194" s="3" t="s">
        <v>454</v>
      </c>
      <c r="B194" s="96">
        <v>681</v>
      </c>
      <c r="C194" s="96">
        <v>681</v>
      </c>
      <c r="D194" s="96">
        <v>681</v>
      </c>
      <c r="E194" s="223">
        <f t="shared" si="6"/>
        <v>1</v>
      </c>
      <c r="F194" s="224">
        <v>0.32748538011695899</v>
      </c>
      <c r="O194"/>
      <c r="P194"/>
      <c r="Q194"/>
      <c r="R194"/>
      <c r="S194"/>
      <c r="T194"/>
      <c r="U194"/>
      <c r="V194"/>
    </row>
    <row r="195" spans="1:22" ht="30" customHeight="1">
      <c r="A195" s="222" t="s">
        <v>149</v>
      </c>
      <c r="B195" s="96">
        <f>B196+B199+B201+B205</f>
        <v>138</v>
      </c>
      <c r="C195" s="96">
        <f>C196+C199+C201+C205</f>
        <v>320</v>
      </c>
      <c r="D195" s="96">
        <f>D196+D199+D201+D205</f>
        <v>310</v>
      </c>
      <c r="E195" s="223">
        <f t="shared" si="6"/>
        <v>0.96875</v>
      </c>
      <c r="F195" s="224">
        <v>-0.91333519709253597</v>
      </c>
    </row>
    <row r="196" spans="1:22" ht="30" customHeight="1">
      <c r="A196" s="222" t="s">
        <v>150</v>
      </c>
      <c r="B196" s="96">
        <f>SUM(B197:B198)</f>
        <v>65</v>
      </c>
      <c r="C196" s="96">
        <f>SUM(C197:C198)</f>
        <v>185</v>
      </c>
      <c r="D196" s="96">
        <f>SUM(D197:D198)</f>
        <v>175</v>
      </c>
      <c r="E196" s="223">
        <f t="shared" si="6"/>
        <v>0.94594594594594594</v>
      </c>
      <c r="F196" s="224">
        <v>-0.48224852071005903</v>
      </c>
    </row>
    <row r="197" spans="1:22" ht="30" customHeight="1">
      <c r="A197" s="225" t="s">
        <v>55</v>
      </c>
      <c r="B197" s="96">
        <v>10</v>
      </c>
      <c r="C197" s="96">
        <v>23</v>
      </c>
      <c r="D197" s="96">
        <v>23</v>
      </c>
      <c r="E197" s="223">
        <f t="shared" si="6"/>
        <v>1</v>
      </c>
      <c r="F197" s="224">
        <v>0.15</v>
      </c>
      <c r="O197"/>
      <c r="P197"/>
      <c r="Q197"/>
      <c r="R197"/>
      <c r="S197"/>
      <c r="T197"/>
      <c r="U197"/>
      <c r="V197"/>
    </row>
    <row r="198" spans="1:22" ht="30" customHeight="1">
      <c r="A198" s="222" t="s">
        <v>151</v>
      </c>
      <c r="B198" s="96">
        <v>55</v>
      </c>
      <c r="C198" s="96">
        <v>162</v>
      </c>
      <c r="D198" s="96">
        <v>152</v>
      </c>
      <c r="E198" s="223">
        <f t="shared" si="6"/>
        <v>0.93827160493827155</v>
      </c>
      <c r="F198" s="224">
        <v>-0.52050473186119905</v>
      </c>
      <c r="O198"/>
      <c r="P198"/>
      <c r="Q198"/>
      <c r="R198"/>
      <c r="S198"/>
      <c r="T198"/>
      <c r="U198"/>
      <c r="V198"/>
    </row>
    <row r="199" spans="1:22" ht="30" customHeight="1">
      <c r="A199" s="222" t="s">
        <v>455</v>
      </c>
      <c r="B199" s="96">
        <f>SUM(B200:B200)</f>
        <v>7</v>
      </c>
      <c r="C199" s="96">
        <f>SUM(C200:C200)</f>
        <v>7</v>
      </c>
      <c r="D199" s="96">
        <f>SUM(D200:D200)</f>
        <v>7</v>
      </c>
      <c r="E199" s="223">
        <f t="shared" si="6"/>
        <v>1</v>
      </c>
      <c r="F199" s="224">
        <v>-0.99752650176678404</v>
      </c>
    </row>
    <row r="200" spans="1:22" ht="30" customHeight="1">
      <c r="A200" s="222" t="s">
        <v>456</v>
      </c>
      <c r="B200" s="96">
        <v>7</v>
      </c>
      <c r="C200" s="96">
        <v>7</v>
      </c>
      <c r="D200" s="96">
        <v>7</v>
      </c>
      <c r="E200" s="223">
        <f t="shared" si="6"/>
        <v>1</v>
      </c>
      <c r="F200" s="224">
        <v>-0.76666666666666705</v>
      </c>
      <c r="O200"/>
      <c r="P200"/>
      <c r="Q200"/>
      <c r="R200"/>
      <c r="S200"/>
      <c r="T200"/>
      <c r="U200"/>
      <c r="V200"/>
    </row>
    <row r="201" spans="1:22" ht="30" customHeight="1">
      <c r="A201" s="222" t="s">
        <v>152</v>
      </c>
      <c r="B201" s="96">
        <f>SUM(B202:B204)</f>
        <v>65</v>
      </c>
      <c r="C201" s="96">
        <f>SUM(C202:C204)</f>
        <v>127</v>
      </c>
      <c r="D201" s="96">
        <f>SUM(D202:D204)</f>
        <v>127</v>
      </c>
      <c r="E201" s="223">
        <f t="shared" si="6"/>
        <v>1</v>
      </c>
      <c r="F201" s="224">
        <v>-8.0000000000000002E-3</v>
      </c>
    </row>
    <row r="202" spans="1:22" ht="30" customHeight="1">
      <c r="A202" s="222" t="s">
        <v>153</v>
      </c>
      <c r="B202" s="96">
        <v>37</v>
      </c>
      <c r="C202" s="96">
        <v>72</v>
      </c>
      <c r="D202" s="96">
        <v>72</v>
      </c>
      <c r="E202" s="223">
        <f t="shared" si="6"/>
        <v>1</v>
      </c>
      <c r="F202" s="224"/>
      <c r="O202"/>
      <c r="P202"/>
      <c r="Q202"/>
      <c r="R202"/>
      <c r="S202"/>
      <c r="T202"/>
      <c r="U202"/>
      <c r="V202"/>
    </row>
    <row r="203" spans="1:22" ht="30" customHeight="1">
      <c r="A203" s="222" t="s">
        <v>154</v>
      </c>
      <c r="B203" s="96">
        <v>13</v>
      </c>
      <c r="C203" s="96">
        <v>28</v>
      </c>
      <c r="D203" s="96">
        <v>28</v>
      </c>
      <c r="E203" s="223">
        <f t="shared" si="6"/>
        <v>1</v>
      </c>
      <c r="F203" s="224">
        <v>-0.73099999999999998</v>
      </c>
      <c r="O203"/>
      <c r="P203"/>
      <c r="Q203"/>
      <c r="R203"/>
      <c r="S203"/>
      <c r="T203"/>
      <c r="U203"/>
      <c r="V203"/>
    </row>
    <row r="204" spans="1:22" ht="30" customHeight="1">
      <c r="A204" s="222" t="s">
        <v>155</v>
      </c>
      <c r="B204" s="96">
        <v>15</v>
      </c>
      <c r="C204" s="96">
        <v>27</v>
      </c>
      <c r="D204" s="96">
        <v>27</v>
      </c>
      <c r="E204" s="223">
        <f t="shared" si="6"/>
        <v>1</v>
      </c>
      <c r="F204" s="224">
        <v>0.125</v>
      </c>
      <c r="O204"/>
      <c r="P204"/>
      <c r="Q204"/>
      <c r="R204"/>
      <c r="S204"/>
      <c r="T204"/>
      <c r="U204"/>
      <c r="V204"/>
    </row>
    <row r="205" spans="1:22" ht="30" customHeight="1">
      <c r="A205" s="222" t="s">
        <v>156</v>
      </c>
      <c r="B205" s="96">
        <f>SUM(B206)</f>
        <v>1</v>
      </c>
      <c r="C205" s="96">
        <f>SUM(C206)</f>
        <v>1</v>
      </c>
      <c r="D205" s="96">
        <f>SUM(D206)</f>
        <v>1</v>
      </c>
      <c r="E205" s="223">
        <f t="shared" si="6"/>
        <v>1</v>
      </c>
      <c r="F205" s="224">
        <v>-0.99415204678362601</v>
      </c>
    </row>
    <row r="206" spans="1:22" ht="30" customHeight="1">
      <c r="A206" s="222" t="s">
        <v>157</v>
      </c>
      <c r="B206" s="96">
        <v>1</v>
      </c>
      <c r="C206" s="96">
        <v>1</v>
      </c>
      <c r="D206" s="96">
        <v>1</v>
      </c>
      <c r="E206" s="223">
        <f t="shared" si="6"/>
        <v>1</v>
      </c>
      <c r="F206" s="224">
        <v>-0.99415204678362601</v>
      </c>
      <c r="O206"/>
      <c r="P206"/>
      <c r="Q206"/>
      <c r="R206"/>
      <c r="S206"/>
      <c r="T206"/>
      <c r="U206"/>
      <c r="V206"/>
    </row>
    <row r="207" spans="1:22" ht="30" customHeight="1">
      <c r="A207" s="222" t="s">
        <v>158</v>
      </c>
      <c r="B207" s="96">
        <f>B208+B218+B221+B226+B229+B231</f>
        <v>6580</v>
      </c>
      <c r="C207" s="96">
        <f>C208+C218+C221+C226+C229+C231</f>
        <v>7826</v>
      </c>
      <c r="D207" s="96">
        <f>D208+D218+D221+D226+D229+D231</f>
        <v>8552</v>
      </c>
      <c r="E207" s="223">
        <f t="shared" si="6"/>
        <v>1.0927676974188603</v>
      </c>
      <c r="F207" s="224">
        <v>-4.30783560367912E-3</v>
      </c>
    </row>
    <row r="208" spans="1:22" ht="30" customHeight="1">
      <c r="A208" s="222" t="s">
        <v>159</v>
      </c>
      <c r="B208" s="96">
        <f>SUM(B209:B217)</f>
        <v>2171</v>
      </c>
      <c r="C208" s="96">
        <f>SUM(C209:C217)</f>
        <v>2479</v>
      </c>
      <c r="D208" s="96">
        <f>SUM(D209:D217)</f>
        <v>2479</v>
      </c>
      <c r="E208" s="223">
        <f t="shared" si="6"/>
        <v>1</v>
      </c>
      <c r="F208" s="224">
        <v>-0.26894721321144199</v>
      </c>
    </row>
    <row r="209" spans="1:22" ht="30" customHeight="1">
      <c r="A209" s="222" t="s">
        <v>54</v>
      </c>
      <c r="B209" s="96">
        <v>400</v>
      </c>
      <c r="C209" s="96">
        <v>500</v>
      </c>
      <c r="D209" s="96">
        <v>500</v>
      </c>
      <c r="E209" s="223">
        <f t="shared" ref="E209:E272" si="7">D209/C209</f>
        <v>1</v>
      </c>
      <c r="F209" s="224">
        <v>-2.34375E-2</v>
      </c>
      <c r="O209"/>
      <c r="P209"/>
      <c r="Q209"/>
      <c r="R209"/>
      <c r="S209"/>
      <c r="T209"/>
      <c r="U209"/>
      <c r="V209"/>
    </row>
    <row r="210" spans="1:22" ht="30" customHeight="1">
      <c r="A210" s="222" t="s">
        <v>55</v>
      </c>
      <c r="B210" s="96">
        <v>18</v>
      </c>
      <c r="C210" s="96">
        <v>18</v>
      </c>
      <c r="D210" s="96">
        <v>18</v>
      </c>
      <c r="E210" s="223">
        <f t="shared" si="7"/>
        <v>1</v>
      </c>
      <c r="F210" s="224">
        <v>-0.70491803278688503</v>
      </c>
      <c r="O210"/>
      <c r="P210"/>
      <c r="Q210"/>
      <c r="R210"/>
      <c r="S210"/>
      <c r="T210"/>
      <c r="U210"/>
      <c r="V210"/>
    </row>
    <row r="211" spans="1:22" ht="30" customHeight="1">
      <c r="A211" s="222" t="s">
        <v>160</v>
      </c>
      <c r="B211" s="96">
        <v>354</v>
      </c>
      <c r="C211" s="96">
        <v>354</v>
      </c>
      <c r="D211" s="96">
        <v>354</v>
      </c>
      <c r="E211" s="223">
        <f t="shared" si="7"/>
        <v>1</v>
      </c>
      <c r="F211" s="224">
        <v>3.5087719298245598E-2</v>
      </c>
      <c r="O211"/>
      <c r="P211"/>
      <c r="Q211"/>
      <c r="R211"/>
      <c r="S211"/>
      <c r="T211"/>
      <c r="U211"/>
      <c r="V211"/>
    </row>
    <row r="212" spans="1:22" ht="30" customHeight="1">
      <c r="A212" s="222" t="s">
        <v>161</v>
      </c>
      <c r="B212" s="96">
        <v>577</v>
      </c>
      <c r="C212" s="96">
        <v>677</v>
      </c>
      <c r="D212" s="96">
        <v>677</v>
      </c>
      <c r="E212" s="223">
        <f t="shared" si="7"/>
        <v>1</v>
      </c>
      <c r="F212" s="224">
        <v>8.6677367576244002E-2</v>
      </c>
      <c r="O212"/>
      <c r="P212"/>
      <c r="Q212"/>
      <c r="R212"/>
      <c r="S212"/>
      <c r="T212"/>
      <c r="U212"/>
      <c r="V212"/>
    </row>
    <row r="213" spans="1:22" ht="30" customHeight="1">
      <c r="A213" s="222" t="s">
        <v>162</v>
      </c>
      <c r="B213" s="96">
        <v>179</v>
      </c>
      <c r="C213" s="96">
        <v>179</v>
      </c>
      <c r="D213" s="96">
        <v>179</v>
      </c>
      <c r="E213" s="223">
        <f t="shared" si="7"/>
        <v>1</v>
      </c>
      <c r="F213" s="224">
        <v>3.4682080924855502E-2</v>
      </c>
      <c r="O213"/>
      <c r="P213"/>
      <c r="Q213"/>
      <c r="R213"/>
      <c r="S213"/>
      <c r="T213"/>
      <c r="U213"/>
      <c r="V213"/>
    </row>
    <row r="214" spans="1:22" ht="30" customHeight="1">
      <c r="A214" s="222" t="s">
        <v>457</v>
      </c>
      <c r="B214" s="301">
        <v>15</v>
      </c>
      <c r="C214" s="301">
        <v>15</v>
      </c>
      <c r="D214" s="301">
        <v>15</v>
      </c>
      <c r="E214" s="223">
        <f t="shared" si="7"/>
        <v>1</v>
      </c>
      <c r="F214" s="224"/>
      <c r="O214"/>
      <c r="P214"/>
      <c r="Q214"/>
      <c r="R214"/>
      <c r="S214"/>
      <c r="T214"/>
      <c r="U214"/>
      <c r="V214"/>
    </row>
    <row r="215" spans="1:22" ht="30" customHeight="1">
      <c r="A215" s="222" t="s">
        <v>163</v>
      </c>
      <c r="B215" s="301">
        <v>31</v>
      </c>
      <c r="C215" s="301">
        <v>31</v>
      </c>
      <c r="D215" s="301">
        <v>31</v>
      </c>
      <c r="E215" s="223">
        <f t="shared" si="7"/>
        <v>1</v>
      </c>
      <c r="F215" s="224">
        <v>-0.69902912621359203</v>
      </c>
      <c r="O215"/>
      <c r="P215"/>
      <c r="Q215"/>
      <c r="R215"/>
      <c r="S215"/>
      <c r="T215"/>
      <c r="U215"/>
      <c r="V215"/>
    </row>
    <row r="216" spans="1:22" ht="30" customHeight="1">
      <c r="A216" s="222" t="s">
        <v>164</v>
      </c>
      <c r="B216" s="96">
        <v>48</v>
      </c>
      <c r="C216" s="96">
        <v>48</v>
      </c>
      <c r="D216" s="96">
        <v>48</v>
      </c>
      <c r="E216" s="223">
        <f t="shared" si="7"/>
        <v>1</v>
      </c>
      <c r="F216" s="224">
        <v>9.0909090909090898E-2</v>
      </c>
      <c r="O216"/>
      <c r="P216"/>
      <c r="Q216"/>
      <c r="R216"/>
      <c r="S216"/>
      <c r="T216"/>
      <c r="U216"/>
      <c r="V216"/>
    </row>
    <row r="217" spans="1:22" ht="30" customHeight="1">
      <c r="A217" s="222" t="s">
        <v>165</v>
      </c>
      <c r="B217" s="96">
        <v>549</v>
      </c>
      <c r="C217" s="96">
        <v>657</v>
      </c>
      <c r="D217" s="96">
        <v>657</v>
      </c>
      <c r="E217" s="223">
        <f t="shared" si="7"/>
        <v>1</v>
      </c>
      <c r="F217" s="224">
        <v>-0.309873949579832</v>
      </c>
      <c r="O217"/>
      <c r="P217"/>
      <c r="Q217"/>
      <c r="R217"/>
      <c r="S217"/>
      <c r="T217"/>
      <c r="U217"/>
      <c r="V217"/>
    </row>
    <row r="218" spans="1:22" ht="30" customHeight="1">
      <c r="A218" s="222" t="s">
        <v>166</v>
      </c>
      <c r="B218" s="96">
        <f>SUM(B219:B220)</f>
        <v>582</v>
      </c>
      <c r="C218" s="96">
        <f>SUM(C219:C220)</f>
        <v>582</v>
      </c>
      <c r="D218" s="96">
        <f>SUM(D219:D220)</f>
        <v>582</v>
      </c>
      <c r="E218" s="223">
        <f t="shared" si="7"/>
        <v>1</v>
      </c>
      <c r="F218" s="224">
        <v>2.0630000000000002</v>
      </c>
    </row>
    <row r="219" spans="1:22" ht="30" customHeight="1">
      <c r="A219" s="222" t="s">
        <v>167</v>
      </c>
      <c r="B219" s="96">
        <v>547</v>
      </c>
      <c r="C219" s="96">
        <v>547</v>
      </c>
      <c r="D219" s="96">
        <v>547</v>
      </c>
      <c r="E219" s="223">
        <f t="shared" si="7"/>
        <v>1</v>
      </c>
      <c r="F219" s="224">
        <v>1.925</v>
      </c>
      <c r="O219"/>
      <c r="P219"/>
      <c r="Q219"/>
      <c r="R219"/>
      <c r="S219"/>
      <c r="T219"/>
      <c r="U219"/>
      <c r="V219"/>
    </row>
    <row r="220" spans="1:22" ht="30" customHeight="1">
      <c r="A220" s="222" t="s">
        <v>168</v>
      </c>
      <c r="B220" s="96">
        <v>35</v>
      </c>
      <c r="C220" s="96">
        <v>35</v>
      </c>
      <c r="D220" s="96">
        <v>35</v>
      </c>
      <c r="E220" s="223">
        <f t="shared" si="7"/>
        <v>1</v>
      </c>
      <c r="F220" s="224"/>
      <c r="O220"/>
      <c r="P220"/>
      <c r="Q220"/>
      <c r="R220"/>
      <c r="S220"/>
      <c r="T220"/>
      <c r="U220"/>
      <c r="V220"/>
    </row>
    <row r="221" spans="1:22" ht="30" customHeight="1">
      <c r="A221" s="222" t="s">
        <v>169</v>
      </c>
      <c r="B221" s="96">
        <f>SUM(B222:B225)</f>
        <v>657</v>
      </c>
      <c r="C221" s="96">
        <f>SUM(C222:C225)</f>
        <v>657</v>
      </c>
      <c r="D221" s="96">
        <f>SUM(D222:D225)</f>
        <v>657</v>
      </c>
      <c r="E221" s="223">
        <f t="shared" si="7"/>
        <v>1</v>
      </c>
      <c r="F221" s="224">
        <v>6.0000000000000001E-3</v>
      </c>
    </row>
    <row r="222" spans="1:22" ht="30" customHeight="1">
      <c r="A222" s="222" t="s">
        <v>170</v>
      </c>
      <c r="B222" s="96">
        <v>320</v>
      </c>
      <c r="C222" s="96">
        <v>320</v>
      </c>
      <c r="D222" s="96">
        <v>320</v>
      </c>
      <c r="E222" s="223">
        <f t="shared" si="7"/>
        <v>1</v>
      </c>
      <c r="F222" s="224">
        <v>0.21199999999999999</v>
      </c>
      <c r="O222"/>
      <c r="P222"/>
      <c r="Q222"/>
      <c r="R222"/>
      <c r="S222"/>
      <c r="T222"/>
      <c r="U222"/>
      <c r="V222"/>
    </row>
    <row r="223" spans="1:22" ht="30" customHeight="1">
      <c r="A223" s="222" t="s">
        <v>458</v>
      </c>
      <c r="B223" s="96">
        <v>63</v>
      </c>
      <c r="C223" s="96">
        <v>63</v>
      </c>
      <c r="D223" s="96">
        <v>63</v>
      </c>
      <c r="E223" s="223">
        <f t="shared" si="7"/>
        <v>1</v>
      </c>
      <c r="F223" s="224">
        <v>-0.34399999999999997</v>
      </c>
      <c r="O223"/>
      <c r="P223"/>
      <c r="Q223"/>
      <c r="R223"/>
      <c r="S223"/>
      <c r="T223"/>
      <c r="U223"/>
      <c r="V223"/>
    </row>
    <row r="224" spans="1:22" ht="30" customHeight="1">
      <c r="A224" s="222" t="s">
        <v>171</v>
      </c>
      <c r="B224" s="96">
        <v>252</v>
      </c>
      <c r="C224" s="96">
        <v>252</v>
      </c>
      <c r="D224" s="96">
        <v>252</v>
      </c>
      <c r="E224" s="223">
        <f t="shared" si="7"/>
        <v>1</v>
      </c>
      <c r="F224" s="224">
        <v>8.0000000000000002E-3</v>
      </c>
      <c r="O224"/>
      <c r="P224"/>
      <c r="Q224"/>
      <c r="R224"/>
      <c r="S224"/>
      <c r="T224"/>
      <c r="U224"/>
      <c r="V224"/>
    </row>
    <row r="225" spans="1:22" ht="30" customHeight="1">
      <c r="A225" s="222" t="s">
        <v>459</v>
      </c>
      <c r="B225" s="96">
        <v>22</v>
      </c>
      <c r="C225" s="96">
        <v>22</v>
      </c>
      <c r="D225" s="96">
        <v>22</v>
      </c>
      <c r="E225" s="223">
        <f t="shared" si="7"/>
        <v>1</v>
      </c>
      <c r="F225" s="224"/>
      <c r="O225"/>
      <c r="P225"/>
      <c r="Q225"/>
      <c r="R225"/>
      <c r="S225"/>
      <c r="T225"/>
      <c r="U225"/>
      <c r="V225"/>
    </row>
    <row r="226" spans="1:22" ht="30" customHeight="1">
      <c r="A226" s="222" t="s">
        <v>172</v>
      </c>
      <c r="B226" s="96">
        <f>SUM(B227:B228)</f>
        <v>903</v>
      </c>
      <c r="C226" s="96">
        <f>SUM(C227:C228)</f>
        <v>1354</v>
      </c>
      <c r="D226" s="96">
        <f>SUM(D227:D228)</f>
        <v>1503</v>
      </c>
      <c r="E226" s="223">
        <f t="shared" si="7"/>
        <v>1.1100443131462334</v>
      </c>
      <c r="F226" s="224">
        <v>6.1440677966101698E-2</v>
      </c>
    </row>
    <row r="227" spans="1:22" ht="30" customHeight="1">
      <c r="A227" s="222" t="s">
        <v>173</v>
      </c>
      <c r="B227" s="96">
        <v>902</v>
      </c>
      <c r="C227" s="96">
        <v>1353</v>
      </c>
      <c r="D227" s="96">
        <v>1502</v>
      </c>
      <c r="E227" s="223">
        <f t="shared" si="7"/>
        <v>1.1101256467110125</v>
      </c>
      <c r="F227" s="224">
        <v>6.1484098939929302E-2</v>
      </c>
      <c r="O227"/>
      <c r="P227"/>
      <c r="Q227"/>
      <c r="R227"/>
      <c r="S227"/>
      <c r="T227"/>
      <c r="U227"/>
      <c r="V227"/>
    </row>
    <row r="228" spans="1:22" ht="30" customHeight="1">
      <c r="A228" s="225" t="s">
        <v>460</v>
      </c>
      <c r="B228" s="96">
        <v>1</v>
      </c>
      <c r="C228" s="96">
        <v>1</v>
      </c>
      <c r="D228" s="96">
        <v>1</v>
      </c>
      <c r="E228" s="223">
        <f t="shared" si="7"/>
        <v>1</v>
      </c>
      <c r="F228" s="224">
        <v>0</v>
      </c>
      <c r="O228"/>
      <c r="P228"/>
      <c r="Q228"/>
      <c r="R228"/>
      <c r="S228"/>
      <c r="T228"/>
      <c r="U228"/>
      <c r="V228"/>
    </row>
    <row r="229" spans="1:22" ht="30" customHeight="1">
      <c r="A229" s="222" t="s">
        <v>174</v>
      </c>
      <c r="B229" s="96">
        <f>SUM(B230:B230)</f>
        <v>1667</v>
      </c>
      <c r="C229" s="96">
        <f>SUM(C230:C230)</f>
        <v>2154</v>
      </c>
      <c r="D229" s="96">
        <f>SUM(D230:D230)</f>
        <v>2731</v>
      </c>
      <c r="E229" s="223">
        <f t="shared" si="7"/>
        <v>1.2678737233054782</v>
      </c>
      <c r="F229" s="224">
        <v>-1.8684872439813201E-2</v>
      </c>
    </row>
    <row r="230" spans="1:22" ht="30" customHeight="1">
      <c r="A230" s="222" t="s">
        <v>175</v>
      </c>
      <c r="B230" s="96">
        <v>1667</v>
      </c>
      <c r="C230" s="96">
        <v>2154</v>
      </c>
      <c r="D230" s="96">
        <v>2731</v>
      </c>
      <c r="E230" s="223">
        <f t="shared" si="7"/>
        <v>1.2678737233054782</v>
      </c>
      <c r="F230" s="224">
        <v>-1.33670520231214E-2</v>
      </c>
      <c r="O230"/>
      <c r="P230"/>
      <c r="Q230"/>
      <c r="R230"/>
      <c r="S230"/>
      <c r="T230"/>
      <c r="U230"/>
      <c r="V230"/>
    </row>
    <row r="231" spans="1:22" ht="30" customHeight="1">
      <c r="A231" s="222" t="s">
        <v>176</v>
      </c>
      <c r="B231" s="96">
        <f>SUM(B232)</f>
        <v>600</v>
      </c>
      <c r="C231" s="96">
        <f>SUM(C232)</f>
        <v>600</v>
      </c>
      <c r="D231" s="96">
        <f>SUM(D232)</f>
        <v>600</v>
      </c>
      <c r="E231" s="223">
        <f t="shared" si="7"/>
        <v>1</v>
      </c>
      <c r="F231" s="224">
        <v>2.8461538461538498</v>
      </c>
    </row>
    <row r="232" spans="1:22" ht="30" customHeight="1">
      <c r="A232" s="222" t="s">
        <v>177</v>
      </c>
      <c r="B232" s="96">
        <v>600</v>
      </c>
      <c r="C232" s="96">
        <v>600</v>
      </c>
      <c r="D232" s="96">
        <v>600</v>
      </c>
      <c r="E232" s="223">
        <f t="shared" si="7"/>
        <v>1</v>
      </c>
      <c r="F232" s="224">
        <v>2.8461538461538498</v>
      </c>
      <c r="O232"/>
      <c r="P232"/>
      <c r="Q232"/>
      <c r="R232"/>
      <c r="S232"/>
      <c r="T232"/>
      <c r="U232"/>
      <c r="V232"/>
    </row>
    <row r="233" spans="1:22" ht="30" customHeight="1">
      <c r="A233" s="222" t="s">
        <v>178</v>
      </c>
      <c r="B233" s="96">
        <f>B234+B243+B248+B254+B257+B260+B268+B274+B279+B285+B288+B291+B294+B296+B299+B302+B308</f>
        <v>86672</v>
      </c>
      <c r="C233" s="96">
        <f>C234+C243+C248+C254+C257+C260+C268+C274+C279+C285+C288+C291+C294+C296+C299+C302+C308</f>
        <v>91162</v>
      </c>
      <c r="D233" s="96">
        <f>D234+D243+D248+D254+D257+D260+D268+D274+D279+D285+D288+D291+D294+D296+D299+D302+D308</f>
        <v>88843</v>
      </c>
      <c r="E233" s="223">
        <f t="shared" si="7"/>
        <v>0.97456176915820192</v>
      </c>
      <c r="F233" s="224">
        <v>0.13872084081004901</v>
      </c>
    </row>
    <row r="234" spans="1:22" ht="30" customHeight="1">
      <c r="A234" s="222" t="s">
        <v>179</v>
      </c>
      <c r="B234" s="96">
        <f>SUM(B235:B242)</f>
        <v>3679</v>
      </c>
      <c r="C234" s="96">
        <f>SUM(C235:C242)</f>
        <v>3679</v>
      </c>
      <c r="D234" s="96">
        <f>SUM(D235:D242)</f>
        <v>3679</v>
      </c>
      <c r="E234" s="223">
        <f t="shared" si="7"/>
        <v>1</v>
      </c>
      <c r="F234" s="224">
        <v>-0.13759962494139699</v>
      </c>
    </row>
    <row r="235" spans="1:22" ht="30" customHeight="1">
      <c r="A235" s="222" t="s">
        <v>54</v>
      </c>
      <c r="B235" s="96">
        <v>2356</v>
      </c>
      <c r="C235" s="96">
        <v>2356</v>
      </c>
      <c r="D235" s="96">
        <v>2356</v>
      </c>
      <c r="E235" s="223">
        <f t="shared" si="7"/>
        <v>1</v>
      </c>
      <c r="F235" s="224">
        <v>0.21631388745482699</v>
      </c>
      <c r="O235"/>
      <c r="P235"/>
      <c r="Q235"/>
      <c r="R235"/>
      <c r="S235"/>
      <c r="T235"/>
      <c r="U235"/>
      <c r="V235"/>
    </row>
    <row r="236" spans="1:22" ht="30" customHeight="1">
      <c r="A236" s="222" t="s">
        <v>55</v>
      </c>
      <c r="B236" s="96">
        <v>124</v>
      </c>
      <c r="C236" s="96">
        <v>124</v>
      </c>
      <c r="D236" s="96">
        <v>124</v>
      </c>
      <c r="E236" s="223">
        <f t="shared" si="7"/>
        <v>1</v>
      </c>
      <c r="F236" s="224">
        <v>-0.101449275362319</v>
      </c>
      <c r="O236"/>
      <c r="P236"/>
      <c r="Q236"/>
      <c r="R236"/>
      <c r="S236"/>
      <c r="T236"/>
      <c r="U236"/>
      <c r="V236"/>
    </row>
    <row r="237" spans="1:22" ht="30" customHeight="1">
      <c r="A237" s="222" t="s">
        <v>180</v>
      </c>
      <c r="B237" s="96">
        <v>43</v>
      </c>
      <c r="C237" s="96">
        <v>43</v>
      </c>
      <c r="D237" s="96">
        <v>43</v>
      </c>
      <c r="E237" s="223">
        <f t="shared" si="7"/>
        <v>1</v>
      </c>
      <c r="F237" s="224">
        <v>0.102564102564103</v>
      </c>
      <c r="O237"/>
      <c r="P237"/>
      <c r="Q237"/>
      <c r="R237"/>
      <c r="S237"/>
      <c r="T237"/>
      <c r="U237"/>
      <c r="V237"/>
    </row>
    <row r="238" spans="1:22" ht="30" customHeight="1">
      <c r="A238" s="222" t="s">
        <v>181</v>
      </c>
      <c r="B238" s="96">
        <v>166</v>
      </c>
      <c r="C238" s="96">
        <v>166</v>
      </c>
      <c r="D238" s="96">
        <v>166</v>
      </c>
      <c r="E238" s="223">
        <f t="shared" si="7"/>
        <v>1</v>
      </c>
      <c r="F238" s="224">
        <v>-0.68199233716475105</v>
      </c>
      <c r="O238"/>
      <c r="P238"/>
      <c r="Q238"/>
      <c r="R238"/>
      <c r="S238"/>
      <c r="T238"/>
      <c r="U238"/>
      <c r="V238"/>
    </row>
    <row r="239" spans="1:22" ht="30" customHeight="1">
      <c r="A239" s="222" t="s">
        <v>66</v>
      </c>
      <c r="B239" s="96">
        <v>120</v>
      </c>
      <c r="C239" s="96">
        <v>120</v>
      </c>
      <c r="D239" s="96">
        <v>120</v>
      </c>
      <c r="E239" s="223">
        <f t="shared" si="7"/>
        <v>1</v>
      </c>
      <c r="F239" s="224">
        <v>0.27659574468085102</v>
      </c>
      <c r="O239"/>
      <c r="P239"/>
      <c r="Q239"/>
      <c r="R239"/>
      <c r="S239"/>
      <c r="T239"/>
      <c r="U239"/>
      <c r="V239"/>
    </row>
    <row r="240" spans="1:22" ht="30" customHeight="1">
      <c r="A240" s="222" t="s">
        <v>182</v>
      </c>
      <c r="B240" s="96">
        <v>182</v>
      </c>
      <c r="C240" s="96">
        <v>182</v>
      </c>
      <c r="D240" s="96">
        <v>182</v>
      </c>
      <c r="E240" s="223">
        <f t="shared" si="7"/>
        <v>1</v>
      </c>
      <c r="F240" s="224">
        <v>-0.10784313725490199</v>
      </c>
      <c r="O240"/>
      <c r="P240"/>
      <c r="Q240"/>
      <c r="R240"/>
      <c r="S240"/>
      <c r="T240"/>
      <c r="U240"/>
      <c r="V240"/>
    </row>
    <row r="241" spans="1:22" ht="30" customHeight="1">
      <c r="A241" s="222" t="s">
        <v>183</v>
      </c>
      <c r="B241" s="96">
        <v>52</v>
      </c>
      <c r="C241" s="96">
        <v>52</v>
      </c>
      <c r="D241" s="96">
        <v>52</v>
      </c>
      <c r="E241" s="223">
        <f t="shared" si="7"/>
        <v>1</v>
      </c>
      <c r="F241" s="224">
        <v>-0.11864406779661001</v>
      </c>
      <c r="O241"/>
      <c r="P241"/>
      <c r="Q241"/>
      <c r="R241"/>
      <c r="S241"/>
      <c r="T241"/>
      <c r="U241"/>
      <c r="V241"/>
    </row>
    <row r="242" spans="1:22" ht="30" customHeight="1">
      <c r="A242" s="222" t="s">
        <v>184</v>
      </c>
      <c r="B242" s="96">
        <v>636</v>
      </c>
      <c r="C242" s="96">
        <v>636</v>
      </c>
      <c r="D242" s="96">
        <v>636</v>
      </c>
      <c r="E242" s="223">
        <f t="shared" si="7"/>
        <v>1</v>
      </c>
      <c r="F242" s="224">
        <v>-0.48208469055374598</v>
      </c>
      <c r="O242"/>
      <c r="P242"/>
      <c r="Q242"/>
      <c r="R242"/>
      <c r="S242"/>
      <c r="T242"/>
      <c r="U242"/>
      <c r="V242"/>
    </row>
    <row r="243" spans="1:22" ht="30" customHeight="1">
      <c r="A243" s="222" t="s">
        <v>185</v>
      </c>
      <c r="B243" s="96">
        <f>SUM(B244:B247)</f>
        <v>2647</v>
      </c>
      <c r="C243" s="96">
        <f>SUM(C244:C247)</f>
        <v>2647</v>
      </c>
      <c r="D243" s="96">
        <f>SUM(D244:D247)</f>
        <v>2647</v>
      </c>
      <c r="E243" s="223">
        <f t="shared" si="7"/>
        <v>1</v>
      </c>
      <c r="F243" s="224">
        <v>-4.5129748025573499E-3</v>
      </c>
    </row>
    <row r="244" spans="1:22" ht="30" customHeight="1">
      <c r="A244" s="222" t="s">
        <v>54</v>
      </c>
      <c r="B244" s="96">
        <v>275</v>
      </c>
      <c r="C244" s="96">
        <v>275</v>
      </c>
      <c r="D244" s="96">
        <v>275</v>
      </c>
      <c r="E244" s="223">
        <f t="shared" si="7"/>
        <v>1</v>
      </c>
      <c r="F244" s="224">
        <v>-8.0267558528428096E-2</v>
      </c>
      <c r="O244"/>
      <c r="P244"/>
      <c r="Q244"/>
      <c r="R244"/>
      <c r="S244"/>
      <c r="T244"/>
      <c r="U244"/>
      <c r="V244"/>
    </row>
    <row r="245" spans="1:22" ht="30" customHeight="1">
      <c r="A245" s="222" t="s">
        <v>55</v>
      </c>
      <c r="B245" s="96">
        <v>15</v>
      </c>
      <c r="C245" s="96">
        <v>15</v>
      </c>
      <c r="D245" s="96">
        <v>15</v>
      </c>
      <c r="E245" s="223">
        <f t="shared" si="7"/>
        <v>1</v>
      </c>
      <c r="F245" s="224">
        <v>0.36363636363636398</v>
      </c>
      <c r="O245"/>
      <c r="P245"/>
      <c r="Q245"/>
      <c r="R245"/>
      <c r="S245"/>
      <c r="T245"/>
      <c r="U245"/>
      <c r="V245"/>
    </row>
    <row r="246" spans="1:22" ht="30" customHeight="1">
      <c r="A246" s="222" t="s">
        <v>186</v>
      </c>
      <c r="B246" s="96">
        <v>970</v>
      </c>
      <c r="C246" s="96">
        <v>970</v>
      </c>
      <c r="D246" s="96">
        <v>970</v>
      </c>
      <c r="E246" s="223">
        <f t="shared" si="7"/>
        <v>1</v>
      </c>
      <c r="F246" s="224">
        <v>-1.42276422764228E-2</v>
      </c>
      <c r="O246"/>
      <c r="P246"/>
      <c r="Q246"/>
      <c r="R246"/>
      <c r="S246"/>
      <c r="T246"/>
      <c r="U246"/>
      <c r="V246"/>
    </row>
    <row r="247" spans="1:22" ht="30" customHeight="1">
      <c r="A247" s="222" t="s">
        <v>187</v>
      </c>
      <c r="B247" s="96">
        <v>1387</v>
      </c>
      <c r="C247" s="96">
        <v>1387</v>
      </c>
      <c r="D247" s="96">
        <v>1387</v>
      </c>
      <c r="E247" s="223">
        <f t="shared" si="7"/>
        <v>1</v>
      </c>
      <c r="F247" s="224">
        <v>1.6117216117216102E-2</v>
      </c>
      <c r="O247"/>
      <c r="P247"/>
      <c r="Q247"/>
      <c r="R247"/>
      <c r="S247"/>
      <c r="T247"/>
      <c r="U247"/>
      <c r="V247"/>
    </row>
    <row r="248" spans="1:22" ht="30" customHeight="1">
      <c r="A248" s="222" t="s">
        <v>188</v>
      </c>
      <c r="B248" s="96">
        <f>SUM(B249:B253)</f>
        <v>50508</v>
      </c>
      <c r="C248" s="96">
        <f>SUM(C249:C253)</f>
        <v>54998</v>
      </c>
      <c r="D248" s="96">
        <f>SUM(D249:D253)</f>
        <v>52679</v>
      </c>
      <c r="E248" s="223">
        <f t="shared" si="7"/>
        <v>0.95783483035746753</v>
      </c>
      <c r="F248" s="224">
        <v>0.13542115699629301</v>
      </c>
    </row>
    <row r="249" spans="1:22" ht="30" customHeight="1">
      <c r="A249" s="222" t="s">
        <v>189</v>
      </c>
      <c r="B249" s="96">
        <v>433</v>
      </c>
      <c r="C249" s="96">
        <v>433</v>
      </c>
      <c r="D249" s="96">
        <v>433</v>
      </c>
      <c r="E249" s="223">
        <f t="shared" si="7"/>
        <v>1</v>
      </c>
      <c r="F249" s="224">
        <v>-6.6810344827586202E-2</v>
      </c>
      <c r="O249"/>
      <c r="P249"/>
      <c r="Q249"/>
      <c r="R249"/>
      <c r="S249"/>
      <c r="T249"/>
      <c r="U249"/>
      <c r="V249"/>
    </row>
    <row r="250" spans="1:22" ht="30" customHeight="1">
      <c r="A250" s="222" t="s">
        <v>190</v>
      </c>
      <c r="B250" s="96">
        <v>636</v>
      </c>
      <c r="C250" s="96">
        <v>636</v>
      </c>
      <c r="D250" s="96">
        <v>636</v>
      </c>
      <c r="E250" s="223">
        <f t="shared" si="7"/>
        <v>1</v>
      </c>
      <c r="F250" s="224">
        <v>0.117750439367311</v>
      </c>
      <c r="O250"/>
      <c r="P250"/>
      <c r="Q250"/>
      <c r="R250"/>
      <c r="S250"/>
      <c r="T250"/>
      <c r="U250"/>
      <c r="V250"/>
    </row>
    <row r="251" spans="1:22" ht="30" customHeight="1">
      <c r="A251" s="222" t="s">
        <v>191</v>
      </c>
      <c r="B251" s="138">
        <v>14684</v>
      </c>
      <c r="C251" s="96">
        <v>16928</v>
      </c>
      <c r="D251" s="96">
        <v>15769</v>
      </c>
      <c r="E251" s="223">
        <f t="shared" si="7"/>
        <v>0.93153355387523629</v>
      </c>
      <c r="F251" s="224">
        <v>-1.4806947394727E-2</v>
      </c>
      <c r="O251"/>
      <c r="P251"/>
      <c r="Q251"/>
      <c r="R251"/>
      <c r="S251"/>
      <c r="T251"/>
      <c r="U251"/>
      <c r="V251"/>
    </row>
    <row r="252" spans="1:22" ht="30" customHeight="1">
      <c r="A252" s="222" t="s">
        <v>192</v>
      </c>
      <c r="B252" s="96">
        <v>7715</v>
      </c>
      <c r="C252" s="96">
        <v>7715</v>
      </c>
      <c r="D252" s="96">
        <v>7715</v>
      </c>
      <c r="E252" s="223">
        <f t="shared" si="7"/>
        <v>1</v>
      </c>
      <c r="F252" s="224">
        <v>0.26828867335196399</v>
      </c>
      <c r="O252"/>
      <c r="P252"/>
      <c r="Q252"/>
      <c r="R252"/>
      <c r="S252"/>
      <c r="T252"/>
      <c r="U252"/>
      <c r="V252"/>
    </row>
    <row r="253" spans="1:22" ht="30" customHeight="1">
      <c r="A253" s="225" t="s">
        <v>461</v>
      </c>
      <c r="B253" s="138">
        <v>27040</v>
      </c>
      <c r="C253" s="96">
        <v>29286</v>
      </c>
      <c r="D253" s="96">
        <v>28126</v>
      </c>
      <c r="E253" s="223">
        <f t="shared" si="7"/>
        <v>0.9603906303353138</v>
      </c>
      <c r="F253" s="224">
        <v>0.212066365007541</v>
      </c>
      <c r="O253"/>
      <c r="P253"/>
      <c r="Q253"/>
      <c r="R253"/>
      <c r="S253"/>
      <c r="T253"/>
      <c r="U253"/>
      <c r="V253"/>
    </row>
    <row r="254" spans="1:22" ht="30" customHeight="1">
      <c r="A254" s="222" t="s">
        <v>193</v>
      </c>
      <c r="B254" s="96">
        <f>SUM(B255:B256)</f>
        <v>3642</v>
      </c>
      <c r="C254" s="96">
        <f>SUM(C255:C256)</f>
        <v>3642</v>
      </c>
      <c r="D254" s="96">
        <f>SUM(D255:D256)</f>
        <v>3642</v>
      </c>
      <c r="E254" s="223">
        <f t="shared" si="7"/>
        <v>1</v>
      </c>
      <c r="F254" s="224">
        <v>-0.42455364196555501</v>
      </c>
    </row>
    <row r="255" spans="1:22" ht="30" customHeight="1">
      <c r="A255" s="222" t="s">
        <v>462</v>
      </c>
      <c r="B255" s="96">
        <v>6</v>
      </c>
      <c r="C255" s="96">
        <v>6</v>
      </c>
      <c r="D255" s="96">
        <v>6</v>
      </c>
      <c r="E255" s="223">
        <f t="shared" si="7"/>
        <v>1</v>
      </c>
      <c r="F255" s="224">
        <v>-0.92857142857142905</v>
      </c>
      <c r="O255"/>
      <c r="P255"/>
      <c r="Q255"/>
      <c r="R255"/>
      <c r="S255"/>
      <c r="T255"/>
      <c r="U255"/>
      <c r="V255"/>
    </row>
    <row r="256" spans="1:22" ht="30" customHeight="1">
      <c r="A256" s="222" t="s">
        <v>194</v>
      </c>
      <c r="B256" s="96">
        <v>3636</v>
      </c>
      <c r="C256" s="96">
        <v>3636</v>
      </c>
      <c r="D256" s="96">
        <v>3636</v>
      </c>
      <c r="E256" s="223">
        <f t="shared" si="7"/>
        <v>1</v>
      </c>
      <c r="F256" s="224">
        <v>-0.41777421937550002</v>
      </c>
      <c r="O256"/>
      <c r="P256"/>
      <c r="Q256"/>
      <c r="R256"/>
      <c r="S256"/>
      <c r="T256"/>
      <c r="U256"/>
      <c r="V256"/>
    </row>
    <row r="257" spans="1:22" ht="30" customHeight="1">
      <c r="A257" s="222" t="s">
        <v>195</v>
      </c>
      <c r="B257" s="96">
        <f>SUM(B258:B259)</f>
        <v>7657</v>
      </c>
      <c r="C257" s="96">
        <f>SUM(C258:C259)</f>
        <v>7657</v>
      </c>
      <c r="D257" s="96">
        <f>SUM(D258:D259)</f>
        <v>7657</v>
      </c>
      <c r="E257" s="223">
        <f t="shared" si="7"/>
        <v>1</v>
      </c>
      <c r="F257" s="224">
        <v>-1.65681993321346E-2</v>
      </c>
    </row>
    <row r="258" spans="1:22" ht="30" customHeight="1">
      <c r="A258" s="222" t="s">
        <v>196</v>
      </c>
      <c r="B258" s="96">
        <v>1746</v>
      </c>
      <c r="C258" s="96">
        <v>1746</v>
      </c>
      <c r="D258" s="96">
        <v>1746</v>
      </c>
      <c r="E258" s="223">
        <f t="shared" si="7"/>
        <v>1</v>
      </c>
      <c r="F258" s="224">
        <v>2.8268551236749099E-2</v>
      </c>
      <c r="O258"/>
      <c r="P258"/>
      <c r="Q258"/>
      <c r="R258"/>
      <c r="S258"/>
      <c r="T258"/>
      <c r="U258"/>
      <c r="V258"/>
    </row>
    <row r="259" spans="1:22" ht="30" customHeight="1">
      <c r="A259" s="222" t="s">
        <v>197</v>
      </c>
      <c r="B259" s="96">
        <v>5911</v>
      </c>
      <c r="C259" s="96">
        <v>5911</v>
      </c>
      <c r="D259" s="96">
        <v>5911</v>
      </c>
      <c r="E259" s="223">
        <f t="shared" si="7"/>
        <v>1</v>
      </c>
      <c r="F259" s="224">
        <v>-1.6799733865602101E-2</v>
      </c>
      <c r="O259"/>
      <c r="P259"/>
      <c r="Q259"/>
      <c r="R259"/>
      <c r="S259"/>
      <c r="T259"/>
      <c r="U259"/>
      <c r="V259"/>
    </row>
    <row r="260" spans="1:22" ht="30" customHeight="1">
      <c r="A260" s="222" t="s">
        <v>198</v>
      </c>
      <c r="B260" s="96">
        <f>SUM(B261:B267)</f>
        <v>2380</v>
      </c>
      <c r="C260" s="96">
        <f>SUM(C261:C267)</f>
        <v>2380</v>
      </c>
      <c r="D260" s="96">
        <f>SUM(D261:D267)</f>
        <v>2380</v>
      </c>
      <c r="E260" s="223">
        <f t="shared" si="7"/>
        <v>1</v>
      </c>
      <c r="F260" s="224">
        <v>-7.6445479239425698E-2</v>
      </c>
    </row>
    <row r="261" spans="1:22" ht="30" customHeight="1">
      <c r="A261" s="222" t="s">
        <v>199</v>
      </c>
      <c r="B261" s="96">
        <v>1303</v>
      </c>
      <c r="C261" s="96">
        <v>1303</v>
      </c>
      <c r="D261" s="96">
        <v>1303</v>
      </c>
      <c r="E261" s="223">
        <f t="shared" si="7"/>
        <v>1</v>
      </c>
      <c r="F261" s="224">
        <v>-0.361900097943193</v>
      </c>
      <c r="O261"/>
      <c r="P261"/>
      <c r="Q261"/>
      <c r="R261"/>
      <c r="S261"/>
      <c r="T261"/>
      <c r="U261"/>
      <c r="V261"/>
    </row>
    <row r="262" spans="1:22" ht="30" customHeight="1">
      <c r="A262" s="222" t="s">
        <v>200</v>
      </c>
      <c r="B262" s="96">
        <v>100</v>
      </c>
      <c r="C262" s="96">
        <v>100</v>
      </c>
      <c r="D262" s="96">
        <v>100</v>
      </c>
      <c r="E262" s="223">
        <f t="shared" si="7"/>
        <v>1</v>
      </c>
      <c r="F262" s="224"/>
      <c r="O262"/>
      <c r="P262"/>
      <c r="Q262"/>
      <c r="R262"/>
      <c r="S262"/>
      <c r="T262"/>
      <c r="U262"/>
      <c r="V262"/>
    </row>
    <row r="263" spans="1:22" ht="30" customHeight="1">
      <c r="A263" s="222" t="s">
        <v>201</v>
      </c>
      <c r="B263" s="96">
        <v>72</v>
      </c>
      <c r="C263" s="96">
        <v>72</v>
      </c>
      <c r="D263" s="96">
        <v>72</v>
      </c>
      <c r="E263" s="223">
        <f t="shared" si="7"/>
        <v>1</v>
      </c>
      <c r="F263" s="224">
        <v>4.3478260869565202E-2</v>
      </c>
      <c r="O263"/>
      <c r="P263"/>
      <c r="Q263"/>
      <c r="R263"/>
      <c r="S263"/>
      <c r="T263"/>
      <c r="U263"/>
      <c r="V263"/>
    </row>
    <row r="264" spans="1:22" ht="30" customHeight="1">
      <c r="A264" s="222" t="s">
        <v>202</v>
      </c>
      <c r="B264" s="96">
        <v>139</v>
      </c>
      <c r="C264" s="96">
        <v>139</v>
      </c>
      <c r="D264" s="96">
        <v>139</v>
      </c>
      <c r="E264" s="223">
        <f t="shared" si="7"/>
        <v>1</v>
      </c>
      <c r="F264" s="224">
        <v>0.29906542056074797</v>
      </c>
      <c r="O264"/>
      <c r="P264"/>
      <c r="Q264"/>
      <c r="R264"/>
      <c r="S264"/>
      <c r="T264"/>
      <c r="U264"/>
      <c r="V264"/>
    </row>
    <row r="265" spans="1:22" ht="30" customHeight="1">
      <c r="A265" s="222" t="s">
        <v>203</v>
      </c>
      <c r="B265" s="96">
        <v>44</v>
      </c>
      <c r="C265" s="96">
        <v>44</v>
      </c>
      <c r="D265" s="96">
        <v>44</v>
      </c>
      <c r="E265" s="223">
        <f t="shared" si="7"/>
        <v>1</v>
      </c>
      <c r="F265" s="224">
        <v>4.7619047619047603E-2</v>
      </c>
      <c r="O265"/>
      <c r="P265"/>
      <c r="Q265"/>
      <c r="R265"/>
      <c r="S265"/>
      <c r="T265"/>
      <c r="U265"/>
      <c r="V265"/>
    </row>
    <row r="266" spans="1:22" ht="30" customHeight="1">
      <c r="A266" s="222" t="s">
        <v>463</v>
      </c>
      <c r="B266" s="96">
        <v>666</v>
      </c>
      <c r="C266" s="96">
        <v>666</v>
      </c>
      <c r="D266" s="96">
        <v>666</v>
      </c>
      <c r="E266" s="223">
        <f t="shared" si="7"/>
        <v>1</v>
      </c>
      <c r="F266" s="224">
        <v>3.1366459627329202</v>
      </c>
      <c r="O266"/>
      <c r="P266"/>
      <c r="Q266"/>
      <c r="R266"/>
      <c r="S266"/>
      <c r="T266"/>
      <c r="U266"/>
      <c r="V266"/>
    </row>
    <row r="267" spans="1:22" ht="30" customHeight="1">
      <c r="A267" s="222" t="s">
        <v>204</v>
      </c>
      <c r="B267" s="96">
        <v>56</v>
      </c>
      <c r="C267" s="96">
        <v>56</v>
      </c>
      <c r="D267" s="96">
        <v>56</v>
      </c>
      <c r="E267" s="223">
        <f t="shared" si="7"/>
        <v>1</v>
      </c>
      <c r="F267" s="224">
        <v>-0.64102564102564097</v>
      </c>
      <c r="O267"/>
      <c r="P267"/>
      <c r="Q267"/>
      <c r="R267"/>
      <c r="S267"/>
      <c r="T267"/>
      <c r="U267"/>
      <c r="V267"/>
    </row>
    <row r="268" spans="1:22" ht="30" customHeight="1">
      <c r="A268" s="222" t="s">
        <v>205</v>
      </c>
      <c r="B268" s="96">
        <f>SUM(B269:B273)</f>
        <v>667</v>
      </c>
      <c r="C268" s="96">
        <f>SUM(C269:C273)</f>
        <v>667</v>
      </c>
      <c r="D268" s="96">
        <f>SUM(D269:D273)</f>
        <v>667</v>
      </c>
      <c r="E268" s="223">
        <f t="shared" si="7"/>
        <v>1</v>
      </c>
      <c r="F268" s="224">
        <v>-0.39253187613843299</v>
      </c>
    </row>
    <row r="269" spans="1:22" ht="30" customHeight="1">
      <c r="A269" s="222" t="s">
        <v>206</v>
      </c>
      <c r="B269" s="96">
        <v>185</v>
      </c>
      <c r="C269" s="96">
        <v>185</v>
      </c>
      <c r="D269" s="96">
        <v>185</v>
      </c>
      <c r="E269" s="223">
        <f t="shared" si="7"/>
        <v>1</v>
      </c>
      <c r="F269" s="224">
        <v>5.1136363636363598E-2</v>
      </c>
      <c r="O269"/>
      <c r="P269"/>
      <c r="Q269"/>
      <c r="R269"/>
      <c r="S269"/>
      <c r="T269"/>
      <c r="U269"/>
      <c r="V269"/>
    </row>
    <row r="270" spans="1:22" ht="30" customHeight="1">
      <c r="A270" s="3" t="s">
        <v>464</v>
      </c>
      <c r="B270" s="96">
        <v>245</v>
      </c>
      <c r="C270" s="96">
        <v>245</v>
      </c>
      <c r="D270" s="96">
        <v>245</v>
      </c>
      <c r="E270" s="223">
        <f t="shared" si="7"/>
        <v>1</v>
      </c>
      <c r="F270" s="224">
        <v>-0.51195219123505997</v>
      </c>
      <c r="O270"/>
      <c r="P270"/>
      <c r="Q270"/>
      <c r="R270"/>
      <c r="S270"/>
      <c r="T270"/>
      <c r="U270"/>
      <c r="V270"/>
    </row>
    <row r="271" spans="1:22" ht="30" customHeight="1">
      <c r="A271" s="225" t="s">
        <v>465</v>
      </c>
      <c r="B271" s="96">
        <v>6</v>
      </c>
      <c r="C271" s="96">
        <v>6</v>
      </c>
      <c r="D271" s="96">
        <v>6</v>
      </c>
      <c r="E271" s="223">
        <f t="shared" si="7"/>
        <v>1</v>
      </c>
      <c r="F271" s="224">
        <v>-0.78571428571428603</v>
      </c>
      <c r="O271"/>
      <c r="P271"/>
      <c r="Q271"/>
      <c r="R271"/>
      <c r="S271"/>
      <c r="T271"/>
      <c r="U271"/>
      <c r="V271"/>
    </row>
    <row r="272" spans="1:22" ht="30" customHeight="1">
      <c r="A272" s="225" t="s">
        <v>207</v>
      </c>
      <c r="B272" s="96">
        <v>8</v>
      </c>
      <c r="C272" s="96">
        <v>8</v>
      </c>
      <c r="D272" s="96">
        <v>8</v>
      </c>
      <c r="E272" s="223">
        <f t="shared" si="7"/>
        <v>1</v>
      </c>
      <c r="F272" s="224">
        <v>-0.38461538461538503</v>
      </c>
      <c r="O272"/>
      <c r="P272"/>
      <c r="Q272"/>
      <c r="R272"/>
      <c r="S272"/>
      <c r="T272"/>
      <c r="U272"/>
      <c r="V272"/>
    </row>
    <row r="273" spans="1:22" ht="30" customHeight="1">
      <c r="A273" s="222" t="s">
        <v>208</v>
      </c>
      <c r="B273" s="96">
        <v>223</v>
      </c>
      <c r="C273" s="96">
        <v>223</v>
      </c>
      <c r="D273" s="96">
        <v>223</v>
      </c>
      <c r="E273" s="223">
        <f t="shared" ref="E273:E336" si="8">D273/C273</f>
        <v>1</v>
      </c>
      <c r="F273" s="224">
        <v>-0.41005291005291</v>
      </c>
      <c r="O273"/>
      <c r="P273"/>
      <c r="Q273"/>
      <c r="R273"/>
      <c r="S273"/>
      <c r="T273"/>
      <c r="U273"/>
      <c r="V273"/>
    </row>
    <row r="274" spans="1:22" ht="30" customHeight="1">
      <c r="A274" s="222" t="s">
        <v>209</v>
      </c>
      <c r="B274" s="96">
        <f>SUM(B275:B278)</f>
        <v>473</v>
      </c>
      <c r="C274" s="96">
        <f>SUM(C275:C278)</f>
        <v>473</v>
      </c>
      <c r="D274" s="96">
        <f>SUM(D275:D278)</f>
        <v>473</v>
      </c>
      <c r="E274" s="223">
        <f t="shared" si="8"/>
        <v>1</v>
      </c>
      <c r="F274" s="224">
        <v>-0.32234957020057298</v>
      </c>
    </row>
    <row r="275" spans="1:22" ht="30" customHeight="1">
      <c r="A275" s="222" t="s">
        <v>210</v>
      </c>
      <c r="B275" s="96">
        <v>169</v>
      </c>
      <c r="C275" s="96">
        <v>169</v>
      </c>
      <c r="D275" s="96">
        <v>169</v>
      </c>
      <c r="E275" s="223">
        <f t="shared" si="8"/>
        <v>1</v>
      </c>
      <c r="F275" s="224">
        <v>-5.0561797752809001E-2</v>
      </c>
      <c r="O275"/>
      <c r="P275"/>
      <c r="Q275"/>
      <c r="R275"/>
      <c r="S275"/>
      <c r="T275"/>
      <c r="U275"/>
      <c r="V275"/>
    </row>
    <row r="276" spans="1:22" ht="30" customHeight="1">
      <c r="A276" s="222" t="s">
        <v>211</v>
      </c>
      <c r="B276" s="96">
        <v>34</v>
      </c>
      <c r="C276" s="96">
        <v>34</v>
      </c>
      <c r="D276" s="96">
        <v>34</v>
      </c>
      <c r="E276" s="223">
        <f t="shared" si="8"/>
        <v>1</v>
      </c>
      <c r="F276" s="224">
        <v>-0.60919540229885105</v>
      </c>
      <c r="O276"/>
      <c r="P276"/>
      <c r="Q276"/>
      <c r="R276"/>
      <c r="S276"/>
      <c r="T276"/>
      <c r="U276"/>
      <c r="V276"/>
    </row>
    <row r="277" spans="1:22" ht="30" customHeight="1">
      <c r="A277" s="222" t="s">
        <v>212</v>
      </c>
      <c r="B277" s="96">
        <v>108</v>
      </c>
      <c r="C277" s="96">
        <v>108</v>
      </c>
      <c r="D277" s="96">
        <v>108</v>
      </c>
      <c r="E277" s="223">
        <f t="shared" si="8"/>
        <v>1</v>
      </c>
      <c r="F277" s="224">
        <v>-0.27516778523489899</v>
      </c>
      <c r="O277"/>
      <c r="P277"/>
      <c r="Q277"/>
      <c r="R277"/>
      <c r="S277"/>
      <c r="T277"/>
      <c r="U277"/>
      <c r="V277"/>
    </row>
    <row r="278" spans="1:22" ht="30" customHeight="1">
      <c r="A278" s="225" t="s">
        <v>213</v>
      </c>
      <c r="B278" s="96">
        <v>162</v>
      </c>
      <c r="C278" s="96">
        <v>162</v>
      </c>
      <c r="D278" s="96">
        <v>162</v>
      </c>
      <c r="E278" s="223">
        <f t="shared" si="8"/>
        <v>1</v>
      </c>
      <c r="F278" s="224">
        <v>-0.42957746478873199</v>
      </c>
      <c r="O278"/>
      <c r="P278"/>
      <c r="Q278"/>
      <c r="R278"/>
      <c r="S278"/>
      <c r="T278"/>
      <c r="U278"/>
      <c r="V278"/>
    </row>
    <row r="279" spans="1:22" ht="30" customHeight="1">
      <c r="A279" s="222" t="s">
        <v>214</v>
      </c>
      <c r="B279" s="96">
        <f>SUM(B280:B284)</f>
        <v>1407</v>
      </c>
      <c r="C279" s="96">
        <f>SUM(C280:C284)</f>
        <v>1407</v>
      </c>
      <c r="D279" s="96">
        <f>SUM(D280:D284)</f>
        <v>1407</v>
      </c>
      <c r="E279" s="223">
        <f t="shared" si="8"/>
        <v>1</v>
      </c>
      <c r="F279" s="224">
        <v>3.2281731474688199E-2</v>
      </c>
    </row>
    <row r="280" spans="1:22" ht="30" customHeight="1">
      <c r="A280" s="222" t="s">
        <v>54</v>
      </c>
      <c r="B280" s="96">
        <v>145</v>
      </c>
      <c r="C280" s="96">
        <v>145</v>
      </c>
      <c r="D280" s="96">
        <v>145</v>
      </c>
      <c r="E280" s="223">
        <f t="shared" si="8"/>
        <v>1</v>
      </c>
      <c r="F280" s="224">
        <v>0.15079365079365101</v>
      </c>
      <c r="O280"/>
      <c r="P280"/>
      <c r="Q280"/>
      <c r="R280"/>
      <c r="S280"/>
      <c r="T280"/>
      <c r="U280"/>
      <c r="V280"/>
    </row>
    <row r="281" spans="1:22" ht="30" customHeight="1">
      <c r="A281" s="222" t="s">
        <v>215</v>
      </c>
      <c r="B281" s="96">
        <v>113</v>
      </c>
      <c r="C281" s="96">
        <v>113</v>
      </c>
      <c r="D281" s="96">
        <v>113</v>
      </c>
      <c r="E281" s="223">
        <f t="shared" si="8"/>
        <v>1</v>
      </c>
      <c r="F281" s="224">
        <v>0.44871794871794901</v>
      </c>
      <c r="O281"/>
      <c r="P281"/>
      <c r="Q281"/>
      <c r="R281"/>
      <c r="S281"/>
      <c r="T281"/>
      <c r="U281"/>
      <c r="V281"/>
    </row>
    <row r="282" spans="1:22" ht="30" customHeight="1">
      <c r="A282" s="222" t="s">
        <v>466</v>
      </c>
      <c r="B282" s="96">
        <v>124</v>
      </c>
      <c r="C282" s="96">
        <v>124</v>
      </c>
      <c r="D282" s="96">
        <v>124</v>
      </c>
      <c r="E282" s="223">
        <f t="shared" si="8"/>
        <v>1</v>
      </c>
      <c r="F282" s="224">
        <v>-0.69533169533169503</v>
      </c>
      <c r="O282"/>
      <c r="P282"/>
      <c r="Q282"/>
      <c r="R282"/>
      <c r="S282"/>
      <c r="T282"/>
      <c r="U282"/>
      <c r="V282"/>
    </row>
    <row r="283" spans="1:22" ht="30" customHeight="1">
      <c r="A283" s="222" t="s">
        <v>216</v>
      </c>
      <c r="B283" s="96">
        <v>110</v>
      </c>
      <c r="C283" s="96">
        <v>110</v>
      </c>
      <c r="D283" s="96">
        <v>110</v>
      </c>
      <c r="E283" s="223">
        <f t="shared" si="8"/>
        <v>1</v>
      </c>
      <c r="F283" s="224">
        <v>0.11111111111111099</v>
      </c>
      <c r="O283"/>
      <c r="P283"/>
      <c r="Q283"/>
      <c r="R283"/>
      <c r="S283"/>
      <c r="T283"/>
      <c r="U283"/>
      <c r="V283"/>
    </row>
    <row r="284" spans="1:22" ht="30" customHeight="1">
      <c r="A284" s="222" t="s">
        <v>217</v>
      </c>
      <c r="B284" s="96">
        <v>915</v>
      </c>
      <c r="C284" s="96">
        <v>915</v>
      </c>
      <c r="D284" s="96">
        <v>915</v>
      </c>
      <c r="E284" s="223">
        <f t="shared" si="8"/>
        <v>1</v>
      </c>
      <c r="F284" s="224">
        <v>0.40122511485451801</v>
      </c>
      <c r="O284"/>
      <c r="P284"/>
      <c r="Q284"/>
      <c r="R284"/>
      <c r="S284"/>
      <c r="T284"/>
      <c r="U284"/>
      <c r="V284"/>
    </row>
    <row r="285" spans="1:22" ht="30" customHeight="1">
      <c r="A285" s="222" t="s">
        <v>218</v>
      </c>
      <c r="B285" s="96">
        <f>SUM(B286:B287)</f>
        <v>570</v>
      </c>
      <c r="C285" s="96">
        <f>SUM(C286:C287)</f>
        <v>570</v>
      </c>
      <c r="D285" s="96">
        <f>SUM(D286:D287)</f>
        <v>570</v>
      </c>
      <c r="E285" s="223">
        <f t="shared" si="8"/>
        <v>1</v>
      </c>
      <c r="F285" s="224">
        <v>0.102514506769826</v>
      </c>
    </row>
    <row r="286" spans="1:22" ht="30" customHeight="1">
      <c r="A286" s="222" t="s">
        <v>54</v>
      </c>
      <c r="B286" s="96">
        <v>64</v>
      </c>
      <c r="C286" s="96">
        <v>64</v>
      </c>
      <c r="D286" s="96">
        <v>64</v>
      </c>
      <c r="E286" s="223">
        <f t="shared" si="8"/>
        <v>1</v>
      </c>
      <c r="F286" s="224">
        <v>-0.17948717948717899</v>
      </c>
      <c r="O286"/>
      <c r="P286"/>
      <c r="Q286"/>
      <c r="R286"/>
      <c r="S286"/>
      <c r="T286"/>
      <c r="U286"/>
      <c r="V286"/>
    </row>
    <row r="287" spans="1:22" ht="30" customHeight="1">
      <c r="A287" s="222" t="s">
        <v>219</v>
      </c>
      <c r="B287" s="96">
        <v>506</v>
      </c>
      <c r="C287" s="96">
        <v>506</v>
      </c>
      <c r="D287" s="96">
        <v>506</v>
      </c>
      <c r="E287" s="223">
        <f t="shared" si="8"/>
        <v>1</v>
      </c>
      <c r="F287" s="224">
        <v>0.152619589977221</v>
      </c>
      <c r="O287"/>
      <c r="P287"/>
      <c r="Q287"/>
      <c r="R287"/>
      <c r="S287"/>
      <c r="T287"/>
      <c r="U287"/>
      <c r="V287"/>
    </row>
    <row r="288" spans="1:22" ht="30" customHeight="1">
      <c r="A288" s="222" t="s">
        <v>220</v>
      </c>
      <c r="B288" s="96">
        <f>SUM(B289:B290)</f>
        <v>450</v>
      </c>
      <c r="C288" s="96">
        <f>SUM(C289:C290)</f>
        <v>450</v>
      </c>
      <c r="D288" s="96">
        <f>SUM(D289:D290)</f>
        <v>450</v>
      </c>
      <c r="E288" s="223">
        <f t="shared" si="8"/>
        <v>1</v>
      </c>
      <c r="F288" s="224">
        <v>7.6555023923445001E-2</v>
      </c>
    </row>
    <row r="289" spans="1:22" ht="30" customHeight="1">
      <c r="A289" s="222" t="s">
        <v>221</v>
      </c>
      <c r="B289" s="96">
        <v>264</v>
      </c>
      <c r="C289" s="96">
        <v>264</v>
      </c>
      <c r="D289" s="96">
        <v>264</v>
      </c>
      <c r="E289" s="223">
        <f t="shared" si="8"/>
        <v>1</v>
      </c>
      <c r="F289" s="224">
        <v>7.25</v>
      </c>
      <c r="O289"/>
      <c r="P289"/>
      <c r="Q289"/>
      <c r="R289"/>
      <c r="S289"/>
      <c r="T289"/>
      <c r="U289"/>
      <c r="V289"/>
    </row>
    <row r="290" spans="1:22" ht="30" customHeight="1">
      <c r="A290" s="222" t="s">
        <v>222</v>
      </c>
      <c r="B290" s="96">
        <v>186</v>
      </c>
      <c r="C290" s="96">
        <v>186</v>
      </c>
      <c r="D290" s="96">
        <v>186</v>
      </c>
      <c r="E290" s="223">
        <f t="shared" si="8"/>
        <v>1</v>
      </c>
      <c r="F290" s="224">
        <v>-0.51813471502590702</v>
      </c>
      <c r="O290"/>
      <c r="P290"/>
      <c r="Q290"/>
      <c r="R290"/>
      <c r="S290"/>
      <c r="T290"/>
      <c r="U290"/>
      <c r="V290"/>
    </row>
    <row r="291" spans="1:22" ht="30" customHeight="1">
      <c r="A291" s="222" t="s">
        <v>223</v>
      </c>
      <c r="B291" s="96">
        <f>SUM(B292:B293)</f>
        <v>151</v>
      </c>
      <c r="C291" s="96">
        <f>SUM(C292:C293)</f>
        <v>151</v>
      </c>
      <c r="D291" s="96">
        <f>SUM(D292:D293)</f>
        <v>151</v>
      </c>
      <c r="E291" s="223">
        <f t="shared" si="8"/>
        <v>1</v>
      </c>
      <c r="F291" s="224">
        <v>-0.17032967032967</v>
      </c>
    </row>
    <row r="292" spans="1:22" ht="30" customHeight="1">
      <c r="A292" s="222" t="s">
        <v>224</v>
      </c>
      <c r="B292" s="96">
        <v>87</v>
      </c>
      <c r="C292" s="96">
        <v>87</v>
      </c>
      <c r="D292" s="96">
        <v>87</v>
      </c>
      <c r="E292" s="223">
        <f t="shared" si="8"/>
        <v>1</v>
      </c>
      <c r="F292" s="224">
        <v>-0.33076923076923098</v>
      </c>
      <c r="O292"/>
      <c r="P292"/>
      <c r="Q292"/>
      <c r="R292"/>
      <c r="S292"/>
      <c r="T292"/>
      <c r="U292"/>
      <c r="V292"/>
    </row>
    <row r="293" spans="1:22" ht="30" customHeight="1">
      <c r="A293" s="222" t="s">
        <v>225</v>
      </c>
      <c r="B293" s="96">
        <v>64</v>
      </c>
      <c r="C293" s="96">
        <v>64</v>
      </c>
      <c r="D293" s="96">
        <v>64</v>
      </c>
      <c r="E293" s="223">
        <f t="shared" si="8"/>
        <v>1</v>
      </c>
      <c r="F293" s="224">
        <v>0.230769230769231</v>
      </c>
      <c r="O293"/>
      <c r="P293"/>
      <c r="Q293"/>
      <c r="R293"/>
      <c r="S293"/>
      <c r="T293"/>
      <c r="U293"/>
      <c r="V293"/>
    </row>
    <row r="294" spans="1:22" ht="30" customHeight="1">
      <c r="A294" s="222" t="s">
        <v>226</v>
      </c>
      <c r="B294" s="96">
        <f>SUM(B295)</f>
        <v>82</v>
      </c>
      <c r="C294" s="96">
        <f>SUM(C295)</f>
        <v>82</v>
      </c>
      <c r="D294" s="96">
        <f>SUM(D295)</f>
        <v>82</v>
      </c>
      <c r="E294" s="223">
        <f t="shared" si="8"/>
        <v>1</v>
      </c>
      <c r="F294" s="224">
        <v>0.43859649122806998</v>
      </c>
    </row>
    <row r="295" spans="1:22" ht="30" customHeight="1">
      <c r="A295" s="222" t="s">
        <v>227</v>
      </c>
      <c r="B295" s="138">
        <v>82</v>
      </c>
      <c r="C295" s="138">
        <v>82</v>
      </c>
      <c r="D295" s="138">
        <v>82</v>
      </c>
      <c r="E295" s="223">
        <f t="shared" si="8"/>
        <v>1</v>
      </c>
      <c r="F295" s="224">
        <v>0.43859649122806998</v>
      </c>
      <c r="O295"/>
      <c r="P295"/>
      <c r="Q295"/>
      <c r="R295"/>
      <c r="S295"/>
      <c r="T295"/>
      <c r="U295"/>
      <c r="V295"/>
    </row>
    <row r="296" spans="1:22" ht="30" customHeight="1">
      <c r="A296" s="222" t="s">
        <v>228</v>
      </c>
      <c r="B296" s="96">
        <f>SUM(B297:B298)</f>
        <v>54</v>
      </c>
      <c r="C296" s="96">
        <f>SUM(C297:C298)</f>
        <v>54</v>
      </c>
      <c r="D296" s="96">
        <f>SUM(D297:D298)</f>
        <v>54</v>
      </c>
      <c r="E296" s="223">
        <f t="shared" si="8"/>
        <v>1</v>
      </c>
      <c r="F296" s="224">
        <v>2</v>
      </c>
    </row>
    <row r="297" spans="1:22" ht="30" customHeight="1">
      <c r="A297" s="222" t="s">
        <v>229</v>
      </c>
      <c r="B297" s="96">
        <v>21</v>
      </c>
      <c r="C297" s="96">
        <v>21</v>
      </c>
      <c r="D297" s="96">
        <v>21</v>
      </c>
      <c r="E297" s="223">
        <f t="shared" si="8"/>
        <v>1</v>
      </c>
      <c r="F297" s="224">
        <v>3.2</v>
      </c>
      <c r="O297"/>
      <c r="P297"/>
      <c r="Q297"/>
      <c r="R297"/>
      <c r="S297"/>
      <c r="T297"/>
      <c r="U297"/>
      <c r="V297"/>
    </row>
    <row r="298" spans="1:22" ht="30" customHeight="1">
      <c r="A298" s="222" t="s">
        <v>230</v>
      </c>
      <c r="B298" s="96">
        <v>33</v>
      </c>
      <c r="C298" s="96">
        <v>33</v>
      </c>
      <c r="D298" s="96">
        <v>33</v>
      </c>
      <c r="E298" s="223">
        <f t="shared" si="8"/>
        <v>1</v>
      </c>
      <c r="F298" s="224">
        <v>1.5384615384615401</v>
      </c>
      <c r="O298"/>
      <c r="P298"/>
      <c r="Q298"/>
      <c r="R298"/>
      <c r="S298"/>
      <c r="T298"/>
      <c r="U298"/>
      <c r="V298"/>
    </row>
    <row r="299" spans="1:22" ht="30" customHeight="1">
      <c r="A299" s="222" t="s">
        <v>231</v>
      </c>
      <c r="B299" s="96">
        <f>SUM(B300:B301)</f>
        <v>10727</v>
      </c>
      <c r="C299" s="96">
        <f>SUM(C300:C301)</f>
        <v>10727</v>
      </c>
      <c r="D299" s="96">
        <f>SUM(D300:D301)</f>
        <v>10727</v>
      </c>
      <c r="E299" s="223">
        <f t="shared" si="8"/>
        <v>1</v>
      </c>
      <c r="F299" s="224">
        <v>3.2265563435776201</v>
      </c>
    </row>
    <row r="300" spans="1:22" ht="30" customHeight="1">
      <c r="A300" s="222" t="s">
        <v>232</v>
      </c>
      <c r="B300" s="96">
        <v>2648</v>
      </c>
      <c r="C300" s="96">
        <v>2648</v>
      </c>
      <c r="D300" s="96">
        <v>2648</v>
      </c>
      <c r="E300" s="223">
        <f t="shared" si="8"/>
        <v>1</v>
      </c>
      <c r="F300" s="224"/>
      <c r="O300"/>
      <c r="P300"/>
      <c r="Q300"/>
      <c r="R300"/>
      <c r="S300"/>
      <c r="T300"/>
      <c r="U300"/>
      <c r="V300"/>
    </row>
    <row r="301" spans="1:22" ht="30" customHeight="1">
      <c r="A301" s="222" t="s">
        <v>233</v>
      </c>
      <c r="B301" s="96">
        <v>8079</v>
      </c>
      <c r="C301" s="96">
        <v>8079</v>
      </c>
      <c r="D301" s="96">
        <v>8079</v>
      </c>
      <c r="E301" s="223">
        <f t="shared" si="8"/>
        <v>1</v>
      </c>
      <c r="F301" s="224">
        <v>2.18321513002364</v>
      </c>
      <c r="O301"/>
      <c r="P301"/>
      <c r="Q301"/>
      <c r="R301"/>
      <c r="S301"/>
      <c r="T301"/>
      <c r="U301"/>
      <c r="V301"/>
    </row>
    <row r="302" spans="1:22" ht="30" customHeight="1">
      <c r="A302" s="222" t="s">
        <v>234</v>
      </c>
      <c r="B302" s="96">
        <f>SUM(B303:B307)</f>
        <v>609</v>
      </c>
      <c r="C302" s="96">
        <f>SUM(C303:C307)</f>
        <v>609</v>
      </c>
      <c r="D302" s="96">
        <f>SUM(D303:D307)</f>
        <v>609</v>
      </c>
      <c r="E302" s="223">
        <f t="shared" si="8"/>
        <v>1</v>
      </c>
      <c r="F302" s="224">
        <v>-0.137393767705382</v>
      </c>
    </row>
    <row r="303" spans="1:22" ht="30" customHeight="1">
      <c r="A303" s="222" t="s">
        <v>54</v>
      </c>
      <c r="B303" s="96">
        <v>201</v>
      </c>
      <c r="C303" s="96">
        <v>201</v>
      </c>
      <c r="D303" s="96">
        <v>201</v>
      </c>
      <c r="E303" s="223">
        <f t="shared" si="8"/>
        <v>1</v>
      </c>
      <c r="F303" s="224">
        <v>-5.1886792452830198E-2</v>
      </c>
      <c r="O303"/>
      <c r="P303"/>
      <c r="Q303"/>
      <c r="R303"/>
      <c r="S303"/>
      <c r="T303"/>
      <c r="U303"/>
      <c r="V303"/>
    </row>
    <row r="304" spans="1:22" ht="30" customHeight="1">
      <c r="A304" s="222" t="s">
        <v>55</v>
      </c>
      <c r="B304" s="96">
        <v>5</v>
      </c>
      <c r="C304" s="96">
        <v>5</v>
      </c>
      <c r="D304" s="96">
        <v>5</v>
      </c>
      <c r="E304" s="223">
        <f t="shared" si="8"/>
        <v>1</v>
      </c>
      <c r="F304" s="224">
        <v>0</v>
      </c>
      <c r="O304"/>
      <c r="P304"/>
      <c r="Q304"/>
      <c r="R304"/>
      <c r="S304"/>
      <c r="T304"/>
      <c r="U304"/>
      <c r="V304"/>
    </row>
    <row r="305" spans="1:22" ht="30" customHeight="1">
      <c r="A305" s="222" t="s">
        <v>235</v>
      </c>
      <c r="B305" s="96">
        <v>26</v>
      </c>
      <c r="C305" s="96">
        <v>26</v>
      </c>
      <c r="D305" s="96">
        <v>26</v>
      </c>
      <c r="E305" s="223">
        <f t="shared" si="8"/>
        <v>1</v>
      </c>
      <c r="F305" s="224">
        <v>-0.54385964912280704</v>
      </c>
      <c r="O305"/>
      <c r="P305"/>
      <c r="Q305"/>
      <c r="R305"/>
      <c r="S305"/>
      <c r="T305"/>
      <c r="U305"/>
      <c r="V305"/>
    </row>
    <row r="306" spans="1:22" ht="30" customHeight="1">
      <c r="A306" s="222" t="s">
        <v>58</v>
      </c>
      <c r="B306" s="96">
        <v>221</v>
      </c>
      <c r="C306" s="96">
        <v>221</v>
      </c>
      <c r="D306" s="96">
        <v>221</v>
      </c>
      <c r="E306" s="223">
        <f t="shared" si="8"/>
        <v>1</v>
      </c>
      <c r="F306" s="224">
        <v>4.2452830188679201E-2</v>
      </c>
      <c r="O306"/>
      <c r="P306"/>
      <c r="Q306"/>
      <c r="R306"/>
      <c r="S306"/>
      <c r="T306"/>
      <c r="U306"/>
      <c r="V306"/>
    </row>
    <row r="307" spans="1:22" ht="30" customHeight="1">
      <c r="A307" s="222" t="s">
        <v>236</v>
      </c>
      <c r="B307" s="96">
        <v>156</v>
      </c>
      <c r="C307" s="96">
        <v>156</v>
      </c>
      <c r="D307" s="96">
        <v>156</v>
      </c>
      <c r="E307" s="223">
        <f t="shared" si="8"/>
        <v>1</v>
      </c>
      <c r="F307" s="224">
        <v>-0.29090909090909101</v>
      </c>
      <c r="O307"/>
      <c r="P307"/>
      <c r="Q307"/>
      <c r="R307"/>
      <c r="S307"/>
      <c r="T307"/>
      <c r="U307"/>
      <c r="V307"/>
    </row>
    <row r="308" spans="1:22" ht="30" customHeight="1">
      <c r="A308" s="222" t="s">
        <v>237</v>
      </c>
      <c r="B308" s="96">
        <f>SUM(B309)</f>
        <v>969</v>
      </c>
      <c r="C308" s="96">
        <f>SUM(C309)</f>
        <v>969</v>
      </c>
      <c r="D308" s="96">
        <f>SUM(D309)</f>
        <v>969</v>
      </c>
      <c r="E308" s="223">
        <f t="shared" si="8"/>
        <v>1</v>
      </c>
      <c r="F308" s="224">
        <v>1.35766423357664</v>
      </c>
    </row>
    <row r="309" spans="1:22" ht="30" customHeight="1">
      <c r="A309" s="3" t="s">
        <v>467</v>
      </c>
      <c r="B309" s="96">
        <v>969</v>
      </c>
      <c r="C309" s="96">
        <v>969</v>
      </c>
      <c r="D309" s="96">
        <v>969</v>
      </c>
      <c r="E309" s="223">
        <f t="shared" si="8"/>
        <v>1</v>
      </c>
      <c r="F309" s="224">
        <v>1.35766423357664</v>
      </c>
      <c r="O309"/>
      <c r="P309"/>
      <c r="Q309"/>
      <c r="R309"/>
      <c r="S309"/>
      <c r="T309"/>
      <c r="U309"/>
      <c r="V309"/>
    </row>
    <row r="310" spans="1:22" ht="30" customHeight="1">
      <c r="A310" s="222" t="s">
        <v>238</v>
      </c>
      <c r="B310" s="96">
        <f>B311+B315+B319+B323+B333+B336+B340+B343+B345+B347+B354+B359+B356</f>
        <v>22928</v>
      </c>
      <c r="C310" s="96">
        <f>C311+C315+C319+C323+C333+C336+C340+C343+C345+C347+C354+C359+C356</f>
        <v>147568</v>
      </c>
      <c r="D310" s="96">
        <f>D311+D315+D319+D323+D333+D336+D340+D343+D345+D347+D354+D359+D356</f>
        <v>150651</v>
      </c>
      <c r="E310" s="223">
        <f t="shared" si="8"/>
        <v>1.020892063319961</v>
      </c>
      <c r="F310" s="224">
        <v>0.14464266719346</v>
      </c>
    </row>
    <row r="311" spans="1:22" ht="30" customHeight="1">
      <c r="A311" s="222" t="s">
        <v>239</v>
      </c>
      <c r="B311" s="96">
        <f>SUM(B312:B314)</f>
        <v>1059</v>
      </c>
      <c r="C311" s="96">
        <f>SUM(C312:C314)</f>
        <v>1370</v>
      </c>
      <c r="D311" s="96">
        <f>SUM(D312:D314)</f>
        <v>1370</v>
      </c>
      <c r="E311" s="223">
        <f t="shared" si="8"/>
        <v>1</v>
      </c>
      <c r="F311" s="224">
        <v>1.46198830409357E-3</v>
      </c>
    </row>
    <row r="312" spans="1:22" ht="30" customHeight="1">
      <c r="A312" s="222" t="s">
        <v>54</v>
      </c>
      <c r="B312" s="96">
        <v>355</v>
      </c>
      <c r="C312" s="96">
        <v>454</v>
      </c>
      <c r="D312" s="96">
        <v>454</v>
      </c>
      <c r="E312" s="223">
        <f t="shared" si="8"/>
        <v>1</v>
      </c>
      <c r="F312" s="224">
        <v>-0.17001828153564899</v>
      </c>
      <c r="O312"/>
      <c r="P312"/>
      <c r="Q312"/>
      <c r="R312"/>
      <c r="S312"/>
      <c r="T312"/>
      <c r="U312"/>
      <c r="V312"/>
    </row>
    <row r="313" spans="1:22" ht="30" customHeight="1">
      <c r="A313" s="222" t="s">
        <v>55</v>
      </c>
      <c r="B313" s="96">
        <v>16</v>
      </c>
      <c r="C313" s="96">
        <v>16</v>
      </c>
      <c r="D313" s="96">
        <v>16</v>
      </c>
      <c r="E313" s="223">
        <f t="shared" si="8"/>
        <v>1</v>
      </c>
      <c r="F313" s="224">
        <v>1.28571428571429</v>
      </c>
      <c r="O313"/>
      <c r="P313"/>
      <c r="Q313"/>
      <c r="R313"/>
      <c r="S313"/>
      <c r="T313"/>
      <c r="U313"/>
      <c r="V313"/>
    </row>
    <row r="314" spans="1:22" ht="30" customHeight="1">
      <c r="A314" s="222" t="s">
        <v>240</v>
      </c>
      <c r="B314" s="96">
        <v>688</v>
      </c>
      <c r="C314" s="96">
        <v>900</v>
      </c>
      <c r="D314" s="96">
        <v>900</v>
      </c>
      <c r="E314" s="223">
        <f t="shared" si="8"/>
        <v>1</v>
      </c>
      <c r="F314" s="224">
        <v>0.105651105651106</v>
      </c>
      <c r="O314"/>
      <c r="P314"/>
      <c r="Q314"/>
      <c r="R314"/>
      <c r="S314"/>
      <c r="T314"/>
      <c r="U314"/>
      <c r="V314"/>
    </row>
    <row r="315" spans="1:22" ht="30" customHeight="1">
      <c r="A315" s="222" t="s">
        <v>241</v>
      </c>
      <c r="B315" s="96">
        <f>SUM(B316:B318)</f>
        <v>1855</v>
      </c>
      <c r="C315" s="96">
        <f>SUM(C316:C318)</f>
        <v>2183</v>
      </c>
      <c r="D315" s="96">
        <f>SUM(D316:D318)</f>
        <v>2183</v>
      </c>
      <c r="E315" s="223">
        <f t="shared" si="8"/>
        <v>1</v>
      </c>
      <c r="F315" s="224">
        <v>-0.22807637906647801</v>
      </c>
    </row>
    <row r="316" spans="1:22" ht="30" customHeight="1">
      <c r="A316" s="222" t="s">
        <v>242</v>
      </c>
      <c r="B316" s="96">
        <v>965</v>
      </c>
      <c r="C316" s="96">
        <v>1097</v>
      </c>
      <c r="D316" s="96">
        <v>1097</v>
      </c>
      <c r="E316" s="223">
        <f t="shared" si="8"/>
        <v>1</v>
      </c>
      <c r="F316" s="224">
        <v>9.3718843469591195E-2</v>
      </c>
      <c r="O316"/>
      <c r="P316"/>
      <c r="Q316"/>
      <c r="R316"/>
      <c r="S316"/>
      <c r="T316"/>
      <c r="U316"/>
      <c r="V316"/>
    </row>
    <row r="317" spans="1:22" ht="30" customHeight="1">
      <c r="A317" s="222" t="s">
        <v>468</v>
      </c>
      <c r="B317" s="96">
        <v>35</v>
      </c>
      <c r="C317" s="96">
        <v>35</v>
      </c>
      <c r="D317" s="96">
        <v>35</v>
      </c>
      <c r="E317" s="223">
        <f t="shared" si="8"/>
        <v>1</v>
      </c>
      <c r="F317" s="224">
        <v>6.0606060606060601E-2</v>
      </c>
      <c r="O317"/>
      <c r="P317"/>
      <c r="Q317"/>
      <c r="R317"/>
      <c r="S317"/>
      <c r="T317"/>
      <c r="U317"/>
      <c r="V317"/>
    </row>
    <row r="318" spans="1:22" ht="30" customHeight="1">
      <c r="A318" s="222" t="s">
        <v>243</v>
      </c>
      <c r="B318" s="96">
        <v>855</v>
      </c>
      <c r="C318" s="96">
        <v>1051</v>
      </c>
      <c r="D318" s="96">
        <v>1051</v>
      </c>
      <c r="E318" s="223">
        <f t="shared" si="8"/>
        <v>1</v>
      </c>
      <c r="F318" s="224">
        <v>-0.41350446428571402</v>
      </c>
      <c r="O318"/>
      <c r="P318"/>
      <c r="Q318"/>
      <c r="R318"/>
      <c r="S318"/>
      <c r="T318"/>
      <c r="U318"/>
      <c r="V318"/>
    </row>
    <row r="319" spans="1:22" ht="30" customHeight="1">
      <c r="A319" s="222" t="s">
        <v>244</v>
      </c>
      <c r="B319" s="96">
        <f>SUM(B320:B322)</f>
        <v>1894</v>
      </c>
      <c r="C319" s="96">
        <f>SUM(C320:C322)</f>
        <v>2146</v>
      </c>
      <c r="D319" s="96">
        <f>SUM(D320:D322)</f>
        <v>2146</v>
      </c>
      <c r="E319" s="223">
        <f t="shared" si="8"/>
        <v>1</v>
      </c>
      <c r="F319" s="224">
        <v>-0.24489795918367299</v>
      </c>
    </row>
    <row r="320" spans="1:22" ht="30" customHeight="1">
      <c r="A320" s="222" t="s">
        <v>245</v>
      </c>
      <c r="B320" s="96">
        <v>109</v>
      </c>
      <c r="C320" s="96">
        <v>109</v>
      </c>
      <c r="D320" s="96">
        <v>109</v>
      </c>
      <c r="E320" s="223">
        <f t="shared" si="8"/>
        <v>1</v>
      </c>
      <c r="F320" s="224">
        <v>0.28235294117647097</v>
      </c>
      <c r="O320"/>
      <c r="P320"/>
      <c r="Q320"/>
      <c r="R320"/>
      <c r="S320"/>
      <c r="T320"/>
      <c r="U320"/>
      <c r="V320"/>
    </row>
    <row r="321" spans="1:22" ht="30" customHeight="1">
      <c r="A321" s="222" t="s">
        <v>246</v>
      </c>
      <c r="B321" s="96">
        <v>743</v>
      </c>
      <c r="C321" s="96">
        <v>834</v>
      </c>
      <c r="D321" s="96">
        <v>834</v>
      </c>
      <c r="E321" s="223">
        <f t="shared" si="8"/>
        <v>1</v>
      </c>
      <c r="F321" s="224">
        <v>0.15512465373961201</v>
      </c>
      <c r="O321"/>
      <c r="P321"/>
      <c r="Q321"/>
      <c r="R321"/>
      <c r="S321"/>
      <c r="T321"/>
      <c r="U321"/>
      <c r="V321"/>
    </row>
    <row r="322" spans="1:22" ht="30" customHeight="1">
      <c r="A322" s="222" t="s">
        <v>247</v>
      </c>
      <c r="B322" s="96">
        <v>1042</v>
      </c>
      <c r="C322" s="96">
        <v>1203</v>
      </c>
      <c r="D322" s="96">
        <v>1203</v>
      </c>
      <c r="E322" s="223">
        <f t="shared" si="8"/>
        <v>1</v>
      </c>
      <c r="F322" s="224">
        <v>-0.40884520884520897</v>
      </c>
      <c r="O322"/>
      <c r="P322"/>
      <c r="Q322"/>
      <c r="R322"/>
      <c r="S322"/>
      <c r="T322"/>
      <c r="U322"/>
      <c r="V322"/>
    </row>
    <row r="323" spans="1:22" ht="30" customHeight="1">
      <c r="A323" s="222" t="s">
        <v>248</v>
      </c>
      <c r="B323" s="96">
        <f>SUM(B324:B332)</f>
        <v>4977</v>
      </c>
      <c r="C323" s="96">
        <f>SUM(C324:C332)</f>
        <v>6755</v>
      </c>
      <c r="D323" s="96">
        <f>SUM(D324:D332)</f>
        <v>6766</v>
      </c>
      <c r="E323" s="223">
        <f t="shared" si="8"/>
        <v>1.0016284233900814</v>
      </c>
      <c r="F323" s="224">
        <v>-0.28921105158104798</v>
      </c>
    </row>
    <row r="324" spans="1:22" ht="30" customHeight="1">
      <c r="A324" s="222" t="s">
        <v>249</v>
      </c>
      <c r="B324" s="96">
        <v>852</v>
      </c>
      <c r="C324" s="96">
        <v>943</v>
      </c>
      <c r="D324" s="96">
        <v>943</v>
      </c>
      <c r="E324" s="223">
        <f t="shared" si="8"/>
        <v>1</v>
      </c>
      <c r="F324" s="224">
        <v>-0.28070175438596501</v>
      </c>
      <c r="O324"/>
      <c r="P324"/>
      <c r="Q324"/>
      <c r="R324"/>
      <c r="S324"/>
      <c r="T324"/>
      <c r="U324"/>
      <c r="V324"/>
    </row>
    <row r="325" spans="1:22" ht="30" customHeight="1">
      <c r="A325" s="222" t="s">
        <v>250</v>
      </c>
      <c r="B325" s="96">
        <v>7</v>
      </c>
      <c r="C325" s="96">
        <v>7</v>
      </c>
      <c r="D325" s="96">
        <v>7</v>
      </c>
      <c r="E325" s="223">
        <f t="shared" si="8"/>
        <v>1</v>
      </c>
      <c r="F325" s="224">
        <v>-0.86792452830188704</v>
      </c>
      <c r="O325"/>
      <c r="P325"/>
      <c r="Q325"/>
      <c r="R325"/>
      <c r="S325"/>
      <c r="T325"/>
      <c r="U325"/>
      <c r="V325"/>
    </row>
    <row r="326" spans="1:22" ht="30" customHeight="1">
      <c r="A326" s="222" t="s">
        <v>251</v>
      </c>
      <c r="B326" s="96">
        <v>477</v>
      </c>
      <c r="C326" s="96">
        <v>477</v>
      </c>
      <c r="D326" s="96">
        <v>477</v>
      </c>
      <c r="E326" s="223">
        <f t="shared" si="8"/>
        <v>1</v>
      </c>
      <c r="F326" s="224">
        <v>-3.2454361054766699E-2</v>
      </c>
      <c r="O326"/>
      <c r="P326"/>
      <c r="Q326"/>
      <c r="R326"/>
      <c r="S326"/>
      <c r="T326"/>
      <c r="U326"/>
      <c r="V326"/>
    </row>
    <row r="327" spans="1:22" ht="30" customHeight="1">
      <c r="A327" s="222" t="s">
        <v>252</v>
      </c>
      <c r="B327" s="96">
        <v>61</v>
      </c>
      <c r="C327" s="96">
        <v>61</v>
      </c>
      <c r="D327" s="96">
        <v>61</v>
      </c>
      <c r="E327" s="223">
        <f t="shared" si="8"/>
        <v>1</v>
      </c>
      <c r="F327" s="224">
        <v>7.0175438596491196E-2</v>
      </c>
      <c r="O327"/>
      <c r="P327"/>
      <c r="Q327"/>
      <c r="R327"/>
      <c r="S327"/>
      <c r="T327"/>
      <c r="U327"/>
      <c r="V327"/>
    </row>
    <row r="328" spans="1:22" ht="30" customHeight="1">
      <c r="A328" s="222" t="s">
        <v>253</v>
      </c>
      <c r="B328" s="96">
        <v>128</v>
      </c>
      <c r="C328" s="96">
        <v>128</v>
      </c>
      <c r="D328" s="96">
        <v>128</v>
      </c>
      <c r="E328" s="223">
        <f t="shared" si="8"/>
        <v>1</v>
      </c>
      <c r="F328" s="224">
        <v>-0.123287671232877</v>
      </c>
      <c r="O328"/>
      <c r="P328"/>
      <c r="Q328"/>
      <c r="R328"/>
      <c r="S328"/>
      <c r="T328"/>
      <c r="U328"/>
      <c r="V328"/>
    </row>
    <row r="329" spans="1:22" ht="30" customHeight="1">
      <c r="A329" s="222" t="s">
        <v>254</v>
      </c>
      <c r="B329" s="96">
        <v>694</v>
      </c>
      <c r="C329" s="96">
        <v>694</v>
      </c>
      <c r="D329" s="96">
        <v>694</v>
      </c>
      <c r="E329" s="223">
        <f t="shared" si="8"/>
        <v>1</v>
      </c>
      <c r="F329" s="224"/>
      <c r="O329"/>
      <c r="P329"/>
      <c r="Q329"/>
      <c r="R329"/>
      <c r="S329"/>
      <c r="T329"/>
      <c r="U329"/>
      <c r="V329"/>
    </row>
    <row r="330" spans="1:22" ht="30" customHeight="1">
      <c r="A330" s="222" t="s">
        <v>255</v>
      </c>
      <c r="B330" s="96">
        <v>1569</v>
      </c>
      <c r="C330" s="96">
        <v>3157</v>
      </c>
      <c r="D330" s="96">
        <v>3168</v>
      </c>
      <c r="E330" s="223">
        <f t="shared" si="8"/>
        <v>1.0034843205574913</v>
      </c>
      <c r="F330" s="224">
        <v>-8.3333333333333301E-2</v>
      </c>
      <c r="O330"/>
      <c r="P330"/>
      <c r="Q330"/>
      <c r="R330"/>
      <c r="S330"/>
      <c r="T330"/>
      <c r="U330"/>
      <c r="V330"/>
    </row>
    <row r="331" spans="1:22" ht="30" customHeight="1">
      <c r="A331" s="222" t="s">
        <v>256</v>
      </c>
      <c r="B331" s="96">
        <v>1183</v>
      </c>
      <c r="C331" s="96">
        <v>1282</v>
      </c>
      <c r="D331" s="96">
        <v>1282</v>
      </c>
      <c r="E331" s="223">
        <f t="shared" si="8"/>
        <v>1</v>
      </c>
      <c r="F331" s="224">
        <v>-0.42330184435447599</v>
      </c>
      <c r="O331"/>
      <c r="P331"/>
      <c r="Q331"/>
      <c r="R331"/>
      <c r="S331"/>
      <c r="T331"/>
      <c r="U331"/>
      <c r="V331"/>
    </row>
    <row r="332" spans="1:22" ht="30" customHeight="1">
      <c r="A332" s="222" t="s">
        <v>257</v>
      </c>
      <c r="B332" s="96">
        <v>6</v>
      </c>
      <c r="C332" s="96">
        <v>6</v>
      </c>
      <c r="D332" s="96">
        <v>6</v>
      </c>
      <c r="E332" s="223">
        <f t="shared" si="8"/>
        <v>1</v>
      </c>
      <c r="F332" s="224">
        <v>-0.99662921348314604</v>
      </c>
      <c r="O332"/>
      <c r="P332"/>
      <c r="Q332"/>
      <c r="R332"/>
      <c r="S332"/>
      <c r="T332"/>
      <c r="U332"/>
      <c r="V332"/>
    </row>
    <row r="333" spans="1:22" ht="30" customHeight="1">
      <c r="A333" s="222" t="s">
        <v>258</v>
      </c>
      <c r="B333" s="96">
        <f>SUM(B334:B335)</f>
        <v>306</v>
      </c>
      <c r="C333" s="96">
        <f>SUM(C334:C335)</f>
        <v>306</v>
      </c>
      <c r="D333" s="96">
        <f>SUM(D334:D335)</f>
        <v>306</v>
      </c>
      <c r="E333" s="223">
        <f t="shared" si="8"/>
        <v>1</v>
      </c>
      <c r="F333" s="224">
        <v>-0.22921914357682599</v>
      </c>
    </row>
    <row r="334" spans="1:22" ht="30" customHeight="1">
      <c r="A334" s="222" t="s">
        <v>259</v>
      </c>
      <c r="B334" s="96">
        <v>39</v>
      </c>
      <c r="C334" s="96">
        <v>39</v>
      </c>
      <c r="D334" s="96">
        <v>39</v>
      </c>
      <c r="E334" s="223">
        <f t="shared" si="8"/>
        <v>1</v>
      </c>
      <c r="F334" s="224">
        <v>0.44444444444444398</v>
      </c>
      <c r="O334"/>
      <c r="P334"/>
      <c r="Q334"/>
      <c r="R334"/>
      <c r="S334"/>
      <c r="T334"/>
      <c r="U334"/>
      <c r="V334"/>
    </row>
    <row r="335" spans="1:22" ht="30" customHeight="1">
      <c r="A335" s="222" t="s">
        <v>260</v>
      </c>
      <c r="B335" s="96">
        <v>267</v>
      </c>
      <c r="C335" s="96">
        <v>267</v>
      </c>
      <c r="D335" s="96">
        <v>267</v>
      </c>
      <c r="E335" s="223">
        <f t="shared" si="8"/>
        <v>1</v>
      </c>
      <c r="F335" s="224">
        <v>-0.26648351648351598</v>
      </c>
      <c r="O335"/>
      <c r="P335"/>
      <c r="Q335"/>
      <c r="R335"/>
      <c r="S335"/>
      <c r="T335"/>
      <c r="U335"/>
      <c r="V335"/>
    </row>
    <row r="336" spans="1:22" ht="30" customHeight="1">
      <c r="A336" s="222" t="s">
        <v>261</v>
      </c>
      <c r="B336" s="96">
        <f>SUM(B337:B339)</f>
        <v>4011</v>
      </c>
      <c r="C336" s="96">
        <f>SUM(C337:C339)</f>
        <v>6637</v>
      </c>
      <c r="D336" s="96">
        <f>SUM(D337:D339)</f>
        <v>6586</v>
      </c>
      <c r="E336" s="223">
        <f t="shared" si="8"/>
        <v>0.99231580533373509</v>
      </c>
      <c r="F336" s="224">
        <v>9.00364117841774E-2</v>
      </c>
    </row>
    <row r="337" spans="1:22" ht="30" customHeight="1">
      <c r="A337" s="222" t="s">
        <v>262</v>
      </c>
      <c r="B337" s="96">
        <v>1685</v>
      </c>
      <c r="C337" s="96">
        <v>2935</v>
      </c>
      <c r="D337" s="96">
        <v>2935</v>
      </c>
      <c r="E337" s="223">
        <f t="shared" ref="E337:E400" si="9">D337/C337</f>
        <v>1</v>
      </c>
      <c r="F337" s="224">
        <v>1.6274238227146801E-2</v>
      </c>
      <c r="O337"/>
      <c r="P337"/>
      <c r="Q337"/>
      <c r="R337"/>
      <c r="S337"/>
      <c r="T337"/>
      <c r="U337"/>
      <c r="V337"/>
    </row>
    <row r="338" spans="1:22" ht="30" customHeight="1">
      <c r="A338" s="222" t="s">
        <v>263</v>
      </c>
      <c r="B338" s="96">
        <v>2069</v>
      </c>
      <c r="C338" s="96">
        <v>3445</v>
      </c>
      <c r="D338" s="96">
        <v>3394</v>
      </c>
      <c r="E338" s="223">
        <f t="shared" si="9"/>
        <v>0.98519593613933232</v>
      </c>
      <c r="F338" s="224">
        <v>7.9516539440203607E-2</v>
      </c>
      <c r="O338"/>
      <c r="P338"/>
      <c r="Q338"/>
      <c r="R338"/>
      <c r="S338"/>
      <c r="T338"/>
      <c r="U338"/>
      <c r="V338"/>
    </row>
    <row r="339" spans="1:22" ht="30" customHeight="1">
      <c r="A339" s="222" t="s">
        <v>264</v>
      </c>
      <c r="B339" s="96">
        <v>257</v>
      </c>
      <c r="C339" s="96">
        <v>257</v>
      </c>
      <c r="D339" s="96">
        <v>257</v>
      </c>
      <c r="E339" s="223">
        <f t="shared" si="9"/>
        <v>1</v>
      </c>
      <c r="F339" s="224">
        <v>24.7</v>
      </c>
      <c r="O339"/>
      <c r="P339"/>
      <c r="Q339"/>
      <c r="R339"/>
      <c r="S339"/>
      <c r="T339"/>
      <c r="U339"/>
      <c r="V339"/>
    </row>
    <row r="340" spans="1:22" ht="30" customHeight="1">
      <c r="A340" s="222" t="s">
        <v>265</v>
      </c>
      <c r="B340" s="96">
        <f>SUM(B341:B342)</f>
        <v>4889</v>
      </c>
      <c r="C340" s="96">
        <f>SUM(C341:C342)</f>
        <v>123717</v>
      </c>
      <c r="D340" s="96">
        <f>SUM(D341:D342)</f>
        <v>126840</v>
      </c>
      <c r="E340" s="223">
        <f t="shared" si="9"/>
        <v>1.025243095128398</v>
      </c>
      <c r="F340" s="224">
        <v>0.22622995195235801</v>
      </c>
    </row>
    <row r="341" spans="1:22" ht="30" customHeight="1">
      <c r="A341" s="222" t="s">
        <v>266</v>
      </c>
      <c r="B341" s="96">
        <v>4877</v>
      </c>
      <c r="C341" s="96">
        <v>123705</v>
      </c>
      <c r="D341" s="96">
        <v>126828</v>
      </c>
      <c r="E341" s="223">
        <f t="shared" si="9"/>
        <v>1.0252455438341215</v>
      </c>
      <c r="F341" s="224">
        <v>0.24134285993931701</v>
      </c>
      <c r="O341"/>
      <c r="P341"/>
      <c r="Q341"/>
      <c r="R341"/>
      <c r="S341"/>
      <c r="T341"/>
      <c r="U341"/>
      <c r="V341"/>
    </row>
    <row r="342" spans="1:22" ht="30" customHeight="1">
      <c r="A342" s="222" t="s">
        <v>469</v>
      </c>
      <c r="B342" s="96">
        <v>12</v>
      </c>
      <c r="C342" s="96">
        <v>12</v>
      </c>
      <c r="D342" s="96">
        <v>12</v>
      </c>
      <c r="E342" s="223">
        <f t="shared" si="9"/>
        <v>1</v>
      </c>
      <c r="F342" s="224">
        <v>-0.98830409356725102</v>
      </c>
      <c r="O342"/>
      <c r="P342"/>
      <c r="Q342"/>
      <c r="R342"/>
      <c r="S342"/>
      <c r="T342"/>
      <c r="U342"/>
      <c r="V342"/>
    </row>
    <row r="343" spans="1:22" ht="30" customHeight="1">
      <c r="A343" s="222" t="s">
        <v>267</v>
      </c>
      <c r="B343" s="96">
        <f>SUM(B344:B344)</f>
        <v>1484</v>
      </c>
      <c r="C343" s="96">
        <f>SUM(C344:C344)</f>
        <v>1897</v>
      </c>
      <c r="D343" s="96">
        <f>SUM(D344:D344)</f>
        <v>1897</v>
      </c>
      <c r="E343" s="223">
        <f t="shared" si="9"/>
        <v>1</v>
      </c>
      <c r="F343" s="224">
        <v>1.18045977011494</v>
      </c>
    </row>
    <row r="344" spans="1:22" ht="30" customHeight="1">
      <c r="A344" s="222" t="s">
        <v>268</v>
      </c>
      <c r="B344" s="96">
        <v>1484</v>
      </c>
      <c r="C344" s="96">
        <v>1897</v>
      </c>
      <c r="D344" s="96">
        <v>1897</v>
      </c>
      <c r="E344" s="223">
        <f t="shared" si="9"/>
        <v>1</v>
      </c>
      <c r="F344" s="224">
        <v>1.18548387096774</v>
      </c>
      <c r="O344"/>
      <c r="P344"/>
      <c r="Q344"/>
      <c r="R344"/>
      <c r="S344"/>
      <c r="T344"/>
      <c r="U344"/>
      <c r="V344"/>
    </row>
    <row r="345" spans="1:22" ht="30" customHeight="1">
      <c r="A345" s="222" t="s">
        <v>269</v>
      </c>
      <c r="B345" s="96">
        <f>SUM(B346)</f>
        <v>15</v>
      </c>
      <c r="C345" s="96">
        <f>SUM(C346)</f>
        <v>15</v>
      </c>
      <c r="D345" s="96">
        <f>SUM(D346)</f>
        <v>15</v>
      </c>
      <c r="E345" s="223">
        <f t="shared" si="9"/>
        <v>1</v>
      </c>
      <c r="F345" s="224">
        <v>-0.25</v>
      </c>
    </row>
    <row r="346" spans="1:22" ht="30" customHeight="1">
      <c r="A346" s="222" t="s">
        <v>270</v>
      </c>
      <c r="B346" s="96">
        <v>15</v>
      </c>
      <c r="C346" s="96">
        <v>15</v>
      </c>
      <c r="D346" s="96">
        <v>15</v>
      </c>
      <c r="E346" s="223">
        <f t="shared" si="9"/>
        <v>1</v>
      </c>
      <c r="F346" s="224">
        <v>-0.25</v>
      </c>
      <c r="O346"/>
      <c r="P346"/>
      <c r="Q346"/>
      <c r="R346"/>
      <c r="S346"/>
      <c r="T346"/>
      <c r="U346"/>
      <c r="V346"/>
    </row>
    <row r="347" spans="1:22" ht="30" customHeight="1">
      <c r="A347" s="222" t="s">
        <v>271</v>
      </c>
      <c r="B347" s="96">
        <f>SUM(B348:B353)</f>
        <v>1345</v>
      </c>
      <c r="C347" s="96">
        <f>SUM(C348:C353)</f>
        <v>1345</v>
      </c>
      <c r="D347" s="96">
        <f>SUM(D348:D353)</f>
        <v>1345</v>
      </c>
      <c r="E347" s="223">
        <f t="shared" si="9"/>
        <v>1</v>
      </c>
      <c r="F347" s="224">
        <v>0.17775831873905401</v>
      </c>
    </row>
    <row r="348" spans="1:22" ht="30" customHeight="1">
      <c r="A348" s="222" t="s">
        <v>54</v>
      </c>
      <c r="B348" s="96">
        <v>449</v>
      </c>
      <c r="C348" s="96">
        <v>449</v>
      </c>
      <c r="D348" s="96">
        <v>449</v>
      </c>
      <c r="E348" s="223">
        <f t="shared" si="9"/>
        <v>1</v>
      </c>
      <c r="F348" s="224">
        <v>-5.67226890756303E-2</v>
      </c>
      <c r="O348"/>
      <c r="P348"/>
      <c r="Q348"/>
      <c r="R348"/>
      <c r="S348"/>
      <c r="T348"/>
      <c r="U348"/>
      <c r="V348"/>
    </row>
    <row r="349" spans="1:22" ht="30" customHeight="1">
      <c r="A349" s="222" t="s">
        <v>55</v>
      </c>
      <c r="B349" s="96">
        <v>4</v>
      </c>
      <c r="C349" s="96">
        <v>4</v>
      </c>
      <c r="D349" s="96">
        <v>4</v>
      </c>
      <c r="E349" s="223">
        <f t="shared" si="9"/>
        <v>1</v>
      </c>
      <c r="F349" s="228" t="s">
        <v>443</v>
      </c>
      <c r="O349"/>
      <c r="P349"/>
      <c r="Q349"/>
      <c r="R349"/>
      <c r="S349"/>
      <c r="T349"/>
      <c r="U349"/>
      <c r="V349"/>
    </row>
    <row r="350" spans="1:22" ht="30" customHeight="1">
      <c r="A350" s="225" t="s">
        <v>66</v>
      </c>
      <c r="B350" s="96">
        <v>26</v>
      </c>
      <c r="C350" s="96">
        <v>26</v>
      </c>
      <c r="D350" s="96">
        <v>26</v>
      </c>
      <c r="E350" s="223">
        <f t="shared" si="9"/>
        <v>1</v>
      </c>
      <c r="F350" s="224">
        <v>-0.68292682926829296</v>
      </c>
      <c r="O350"/>
      <c r="P350"/>
      <c r="Q350"/>
      <c r="R350"/>
      <c r="S350"/>
      <c r="T350"/>
      <c r="U350"/>
      <c r="V350"/>
    </row>
    <row r="351" spans="1:22" ht="30" customHeight="1">
      <c r="A351" s="3" t="s">
        <v>470</v>
      </c>
      <c r="B351" s="96">
        <v>20</v>
      </c>
      <c r="C351" s="96">
        <v>20</v>
      </c>
      <c r="D351" s="96">
        <v>20</v>
      </c>
      <c r="E351" s="223">
        <f t="shared" si="9"/>
        <v>1</v>
      </c>
      <c r="F351" s="224">
        <v>0.42857142857142899</v>
      </c>
      <c r="O351"/>
      <c r="P351"/>
      <c r="Q351"/>
      <c r="R351"/>
      <c r="S351"/>
      <c r="T351"/>
      <c r="U351"/>
      <c r="V351"/>
    </row>
    <row r="352" spans="1:22" ht="30" customHeight="1">
      <c r="A352" s="222" t="s">
        <v>58</v>
      </c>
      <c r="B352" s="96">
        <v>303</v>
      </c>
      <c r="C352" s="96">
        <v>303</v>
      </c>
      <c r="D352" s="96">
        <v>303</v>
      </c>
      <c r="E352" s="223">
        <f t="shared" si="9"/>
        <v>1</v>
      </c>
      <c r="F352" s="224">
        <v>1.54621848739496</v>
      </c>
      <c r="O352"/>
      <c r="P352"/>
      <c r="Q352"/>
      <c r="R352"/>
      <c r="S352"/>
      <c r="T352"/>
      <c r="U352"/>
      <c r="V352"/>
    </row>
    <row r="353" spans="1:22" ht="30" customHeight="1">
      <c r="A353" s="222" t="s">
        <v>272</v>
      </c>
      <c r="B353" s="96">
        <v>543</v>
      </c>
      <c r="C353" s="96">
        <v>543</v>
      </c>
      <c r="D353" s="96">
        <v>543</v>
      </c>
      <c r="E353" s="223">
        <f t="shared" si="9"/>
        <v>1</v>
      </c>
      <c r="F353" s="224">
        <v>0.573913043478261</v>
      </c>
      <c r="O353"/>
      <c r="P353"/>
      <c r="Q353"/>
      <c r="R353"/>
      <c r="S353"/>
      <c r="T353"/>
      <c r="U353"/>
      <c r="V353"/>
    </row>
    <row r="354" spans="1:22" ht="30" customHeight="1">
      <c r="A354" s="222" t="s">
        <v>471</v>
      </c>
      <c r="B354" s="96">
        <f>SUM(B355)</f>
        <v>250</v>
      </c>
      <c r="C354" s="96">
        <f>SUM(C355)</f>
        <v>250</v>
      </c>
      <c r="D354" s="96">
        <f>SUM(D355)</f>
        <v>250</v>
      </c>
      <c r="E354" s="223">
        <f t="shared" si="9"/>
        <v>1</v>
      </c>
      <c r="F354" s="224">
        <v>2.8461538461538498</v>
      </c>
    </row>
    <row r="355" spans="1:22" ht="30" customHeight="1">
      <c r="A355" s="3" t="s">
        <v>472</v>
      </c>
      <c r="B355" s="96">
        <v>250</v>
      </c>
      <c r="C355" s="96">
        <v>250</v>
      </c>
      <c r="D355" s="96">
        <v>250</v>
      </c>
      <c r="E355" s="223">
        <f t="shared" si="9"/>
        <v>1</v>
      </c>
      <c r="F355" s="224">
        <v>2.8461538461538498</v>
      </c>
      <c r="O355"/>
      <c r="P355"/>
      <c r="Q355"/>
      <c r="R355"/>
      <c r="S355"/>
      <c r="T355"/>
      <c r="U355"/>
      <c r="V355"/>
    </row>
    <row r="356" spans="1:22" ht="30" customHeight="1">
      <c r="A356" s="3" t="s">
        <v>473</v>
      </c>
      <c r="B356" s="96">
        <f>SUM(B357:B358)</f>
        <v>89</v>
      </c>
      <c r="C356" s="96">
        <f>SUM(C357:C358)</f>
        <v>89</v>
      </c>
      <c r="D356" s="96">
        <f>SUM(D357:D358)</f>
        <v>89</v>
      </c>
      <c r="E356" s="223">
        <f t="shared" si="9"/>
        <v>1</v>
      </c>
      <c r="F356" s="224"/>
    </row>
    <row r="357" spans="1:22" ht="30" customHeight="1">
      <c r="A357" s="3" t="s">
        <v>54</v>
      </c>
      <c r="B357" s="96">
        <v>84</v>
      </c>
      <c r="C357" s="96">
        <v>84</v>
      </c>
      <c r="D357" s="96">
        <v>84</v>
      </c>
      <c r="E357" s="223">
        <f t="shared" si="9"/>
        <v>1</v>
      </c>
      <c r="F357" s="224"/>
      <c r="O357"/>
      <c r="P357"/>
      <c r="Q357"/>
      <c r="R357"/>
      <c r="S357"/>
      <c r="T357"/>
      <c r="U357"/>
      <c r="V357"/>
    </row>
    <row r="358" spans="1:22" ht="30" customHeight="1">
      <c r="A358" s="3" t="s">
        <v>55</v>
      </c>
      <c r="B358" s="96">
        <v>5</v>
      </c>
      <c r="C358" s="96">
        <v>5</v>
      </c>
      <c r="D358" s="96">
        <v>5</v>
      </c>
      <c r="E358" s="223">
        <f t="shared" si="9"/>
        <v>1</v>
      </c>
      <c r="F358" s="224"/>
      <c r="O358"/>
      <c r="P358"/>
      <c r="Q358"/>
      <c r="R358"/>
      <c r="S358"/>
      <c r="T358"/>
      <c r="U358"/>
      <c r="V358"/>
    </row>
    <row r="359" spans="1:22" ht="30" customHeight="1">
      <c r="A359" s="222" t="s">
        <v>273</v>
      </c>
      <c r="B359" s="96">
        <f>SUM(B360)</f>
        <v>754</v>
      </c>
      <c r="C359" s="96">
        <f>SUM(C360)</f>
        <v>858</v>
      </c>
      <c r="D359" s="96">
        <f>SUM(D360)</f>
        <v>858</v>
      </c>
      <c r="E359" s="223">
        <f t="shared" si="9"/>
        <v>1</v>
      </c>
      <c r="F359" s="224">
        <v>-0.72160934458144099</v>
      </c>
    </row>
    <row r="360" spans="1:22" ht="30" customHeight="1">
      <c r="A360" s="3" t="s">
        <v>474</v>
      </c>
      <c r="B360" s="96">
        <v>754</v>
      </c>
      <c r="C360" s="96">
        <v>858</v>
      </c>
      <c r="D360" s="96">
        <v>858</v>
      </c>
      <c r="E360" s="223">
        <f t="shared" si="9"/>
        <v>1</v>
      </c>
      <c r="F360" s="224">
        <v>-0.72160934458144099</v>
      </c>
      <c r="O360"/>
      <c r="P360"/>
      <c r="Q360"/>
      <c r="R360"/>
      <c r="S360"/>
      <c r="T360"/>
      <c r="U360"/>
      <c r="V360"/>
    </row>
    <row r="361" spans="1:22" ht="30" customHeight="1">
      <c r="A361" s="222" t="s">
        <v>274</v>
      </c>
      <c r="B361" s="96">
        <f>B362+B367+B370+B374+B377+B380+B382+B386</f>
        <v>40966</v>
      </c>
      <c r="C361" s="96">
        <f>C362+C367+C370+C374+C377+C380+C382+C386</f>
        <v>43496</v>
      </c>
      <c r="D361" s="96">
        <f>D362+D367+D370+D374+D377+D380+D382+D386</f>
        <v>44410</v>
      </c>
      <c r="E361" s="223">
        <f t="shared" si="9"/>
        <v>1.021013426521979</v>
      </c>
      <c r="F361" s="224">
        <v>0.41096108022239902</v>
      </c>
    </row>
    <row r="362" spans="1:22" ht="30" customHeight="1">
      <c r="A362" s="222" t="s">
        <v>275</v>
      </c>
      <c r="B362" s="96">
        <f>SUM(B363:B366)</f>
        <v>4859</v>
      </c>
      <c r="C362" s="96">
        <f>SUM(C363:C366)</f>
        <v>4859</v>
      </c>
      <c r="D362" s="96">
        <f>SUM(D363:D366)</f>
        <v>4859</v>
      </c>
      <c r="E362" s="223">
        <f t="shared" si="9"/>
        <v>1</v>
      </c>
      <c r="F362" s="224">
        <v>0.105574516496018</v>
      </c>
    </row>
    <row r="363" spans="1:22" ht="30" customHeight="1">
      <c r="A363" s="222" t="s">
        <v>54</v>
      </c>
      <c r="B363" s="96">
        <v>4610</v>
      </c>
      <c r="C363" s="96">
        <v>4610</v>
      </c>
      <c r="D363" s="96">
        <v>4610</v>
      </c>
      <c r="E363" s="223">
        <f t="shared" si="9"/>
        <v>1</v>
      </c>
      <c r="F363" s="224">
        <v>0.188450631606084</v>
      </c>
      <c r="O363"/>
      <c r="P363"/>
      <c r="Q363"/>
      <c r="R363"/>
      <c r="S363"/>
      <c r="T363"/>
      <c r="U363"/>
      <c r="V363"/>
    </row>
    <row r="364" spans="1:22" ht="30" customHeight="1">
      <c r="A364" s="222" t="s">
        <v>55</v>
      </c>
      <c r="B364" s="96">
        <v>9</v>
      </c>
      <c r="C364" s="96">
        <v>9</v>
      </c>
      <c r="D364" s="96">
        <v>9</v>
      </c>
      <c r="E364" s="223">
        <f t="shared" si="9"/>
        <v>1</v>
      </c>
      <c r="F364" s="224">
        <v>1.25</v>
      </c>
      <c r="O364"/>
      <c r="P364"/>
      <c r="Q364"/>
      <c r="R364"/>
      <c r="S364"/>
      <c r="T364"/>
      <c r="U364"/>
      <c r="V364"/>
    </row>
    <row r="365" spans="1:22" ht="30" customHeight="1">
      <c r="A365" s="222" t="s">
        <v>276</v>
      </c>
      <c r="B365" s="96">
        <v>48</v>
      </c>
      <c r="C365" s="96">
        <v>48</v>
      </c>
      <c r="D365" s="96">
        <v>48</v>
      </c>
      <c r="E365" s="223">
        <f t="shared" si="9"/>
        <v>1</v>
      </c>
      <c r="F365" s="224">
        <v>-0.46666666666666701</v>
      </c>
      <c r="O365"/>
      <c r="P365"/>
      <c r="Q365"/>
      <c r="R365"/>
      <c r="S365"/>
      <c r="T365"/>
      <c r="U365"/>
      <c r="V365"/>
    </row>
    <row r="366" spans="1:22" ht="30" customHeight="1">
      <c r="A366" s="222" t="s">
        <v>277</v>
      </c>
      <c r="B366" s="96">
        <v>192</v>
      </c>
      <c r="C366" s="96">
        <v>192</v>
      </c>
      <c r="D366" s="96">
        <v>192</v>
      </c>
      <c r="E366" s="223">
        <f t="shared" si="9"/>
        <v>1</v>
      </c>
      <c r="F366" s="224">
        <v>-0.54502369668246398</v>
      </c>
      <c r="O366"/>
      <c r="P366"/>
      <c r="Q366"/>
      <c r="R366"/>
      <c r="S366"/>
      <c r="T366"/>
      <c r="U366"/>
      <c r="V366"/>
    </row>
    <row r="367" spans="1:22" ht="30" customHeight="1">
      <c r="A367" s="222" t="s">
        <v>278</v>
      </c>
      <c r="B367" s="96">
        <f>SUM(B368:B369)</f>
        <v>122</v>
      </c>
      <c r="C367" s="96">
        <f>SUM(C368:C369)</f>
        <v>122</v>
      </c>
      <c r="D367" s="96">
        <f>SUM(D368:D369)</f>
        <v>122</v>
      </c>
      <c r="E367" s="223">
        <f t="shared" si="9"/>
        <v>1</v>
      </c>
      <c r="F367" s="224">
        <v>-6.15384615384615E-2</v>
      </c>
    </row>
    <row r="368" spans="1:22" ht="30" customHeight="1">
      <c r="A368" s="222" t="s">
        <v>475</v>
      </c>
      <c r="B368" s="96">
        <v>3</v>
      </c>
      <c r="C368" s="96">
        <v>3</v>
      </c>
      <c r="D368" s="96">
        <v>3</v>
      </c>
      <c r="E368" s="223">
        <f t="shared" si="9"/>
        <v>1</v>
      </c>
      <c r="F368" s="224">
        <v>-0.4</v>
      </c>
      <c r="O368"/>
      <c r="P368"/>
      <c r="Q368"/>
      <c r="R368"/>
      <c r="S368"/>
      <c r="T368"/>
      <c r="U368"/>
      <c r="V368"/>
    </row>
    <row r="369" spans="1:22" ht="30" customHeight="1">
      <c r="A369" s="222" t="s">
        <v>279</v>
      </c>
      <c r="B369" s="96">
        <v>119</v>
      </c>
      <c r="C369" s="96">
        <v>119</v>
      </c>
      <c r="D369" s="96">
        <v>119</v>
      </c>
      <c r="E369" s="223">
        <f t="shared" si="9"/>
        <v>1</v>
      </c>
      <c r="F369" s="224">
        <v>-4.8000000000000001E-2</v>
      </c>
      <c r="O369"/>
      <c r="P369"/>
      <c r="Q369"/>
      <c r="R369"/>
      <c r="S369"/>
      <c r="T369"/>
      <c r="U369"/>
      <c r="V369"/>
    </row>
    <row r="370" spans="1:22" ht="30" customHeight="1">
      <c r="A370" s="222" t="s">
        <v>280</v>
      </c>
      <c r="B370" s="96">
        <f>SUM(B371:B373)</f>
        <v>34502</v>
      </c>
      <c r="C370" s="96">
        <f>SUM(C371:C373)</f>
        <v>37032</v>
      </c>
      <c r="D370" s="96">
        <f>SUM(D371:D373)</f>
        <v>37946</v>
      </c>
      <c r="E370" s="223">
        <f t="shared" si="9"/>
        <v>1.0246813566645063</v>
      </c>
      <c r="F370" s="224">
        <v>0.42477377689332801</v>
      </c>
    </row>
    <row r="371" spans="1:22" ht="30" customHeight="1">
      <c r="A371" s="222" t="s">
        <v>476</v>
      </c>
      <c r="B371" s="96">
        <v>203</v>
      </c>
      <c r="C371" s="96">
        <v>203</v>
      </c>
      <c r="D371" s="96">
        <v>203</v>
      </c>
      <c r="E371" s="223">
        <f t="shared" si="9"/>
        <v>1</v>
      </c>
      <c r="F371" s="224">
        <v>-0.42</v>
      </c>
      <c r="O371"/>
      <c r="P371"/>
      <c r="Q371"/>
      <c r="R371"/>
      <c r="S371"/>
      <c r="T371"/>
      <c r="U371"/>
      <c r="V371"/>
    </row>
    <row r="372" spans="1:22" ht="30" customHeight="1">
      <c r="A372" s="222" t="s">
        <v>281</v>
      </c>
      <c r="B372" s="96">
        <v>33299</v>
      </c>
      <c r="C372" s="96">
        <v>35829</v>
      </c>
      <c r="D372" s="96">
        <v>36743</v>
      </c>
      <c r="E372" s="223">
        <f t="shared" si="9"/>
        <v>1.0255100616818777</v>
      </c>
      <c r="F372" s="224">
        <v>0.57196029776674895</v>
      </c>
      <c r="O372"/>
      <c r="P372"/>
      <c r="Q372"/>
      <c r="R372"/>
      <c r="S372"/>
      <c r="T372"/>
      <c r="U372"/>
      <c r="V372"/>
    </row>
    <row r="373" spans="1:22" ht="30" customHeight="1">
      <c r="A373" s="222" t="s">
        <v>477</v>
      </c>
      <c r="B373" s="96">
        <v>1000</v>
      </c>
      <c r="C373" s="96">
        <v>1000</v>
      </c>
      <c r="D373" s="96">
        <v>1000</v>
      </c>
      <c r="E373" s="223">
        <f t="shared" si="9"/>
        <v>1</v>
      </c>
      <c r="F373" s="224">
        <v>-0.60348929421094399</v>
      </c>
      <c r="O373"/>
      <c r="P373"/>
      <c r="Q373"/>
      <c r="R373"/>
      <c r="S373"/>
      <c r="T373"/>
      <c r="U373"/>
      <c r="V373"/>
    </row>
    <row r="374" spans="1:22" ht="30" customHeight="1">
      <c r="A374" s="222" t="s">
        <v>282</v>
      </c>
      <c r="B374" s="96">
        <f>SUM(B375:B376)</f>
        <v>55</v>
      </c>
      <c r="C374" s="96">
        <f>SUM(C375:C376)</f>
        <v>55</v>
      </c>
      <c r="D374" s="96">
        <f>SUM(D375:D376)</f>
        <v>55</v>
      </c>
      <c r="E374" s="223">
        <f t="shared" si="9"/>
        <v>1</v>
      </c>
      <c r="F374" s="224"/>
    </row>
    <row r="375" spans="1:22" ht="30" customHeight="1">
      <c r="A375" s="222" t="s">
        <v>478</v>
      </c>
      <c r="B375" s="96">
        <v>30</v>
      </c>
      <c r="C375" s="96">
        <v>30</v>
      </c>
      <c r="D375" s="96">
        <v>30</v>
      </c>
      <c r="E375" s="223">
        <f t="shared" si="9"/>
        <v>1</v>
      </c>
      <c r="F375" s="224"/>
      <c r="O375"/>
      <c r="P375"/>
      <c r="Q375"/>
      <c r="R375"/>
      <c r="S375"/>
      <c r="T375"/>
      <c r="U375"/>
      <c r="V375"/>
    </row>
    <row r="376" spans="1:22" ht="30" customHeight="1">
      <c r="A376" s="222" t="s">
        <v>479</v>
      </c>
      <c r="B376" s="96">
        <v>25</v>
      </c>
      <c r="C376" s="96">
        <v>25</v>
      </c>
      <c r="D376" s="96">
        <v>25</v>
      </c>
      <c r="E376" s="223">
        <f t="shared" si="9"/>
        <v>1</v>
      </c>
      <c r="F376" s="224"/>
      <c r="O376"/>
      <c r="P376"/>
      <c r="Q376"/>
      <c r="R376"/>
      <c r="S376"/>
      <c r="T376"/>
      <c r="U376"/>
      <c r="V376"/>
    </row>
    <row r="377" spans="1:22" ht="30" customHeight="1">
      <c r="A377" s="222" t="s">
        <v>480</v>
      </c>
      <c r="B377" s="96">
        <f>SUM(B378:B379)</f>
        <v>358</v>
      </c>
      <c r="C377" s="96">
        <f>SUM(C378:C379)</f>
        <v>358</v>
      </c>
      <c r="D377" s="96">
        <f>SUM(D378:D379)</f>
        <v>358</v>
      </c>
      <c r="E377" s="223">
        <f t="shared" si="9"/>
        <v>1</v>
      </c>
      <c r="F377" s="224">
        <v>357</v>
      </c>
    </row>
    <row r="378" spans="1:22" ht="30" customHeight="1">
      <c r="A378" s="222" t="s">
        <v>481</v>
      </c>
      <c r="B378" s="96">
        <v>48</v>
      </c>
      <c r="C378" s="96">
        <v>48</v>
      </c>
      <c r="D378" s="96">
        <v>48</v>
      </c>
      <c r="E378" s="223">
        <f t="shared" si="9"/>
        <v>1</v>
      </c>
      <c r="F378" s="224"/>
      <c r="O378"/>
      <c r="P378"/>
      <c r="Q378"/>
      <c r="R378"/>
      <c r="S378"/>
      <c r="T378"/>
      <c r="U378"/>
      <c r="V378"/>
    </row>
    <row r="379" spans="1:22" ht="30" customHeight="1">
      <c r="A379" s="222" t="s">
        <v>482</v>
      </c>
      <c r="B379" s="96">
        <v>310</v>
      </c>
      <c r="C379" s="96">
        <v>310</v>
      </c>
      <c r="D379" s="96">
        <v>310</v>
      </c>
      <c r="E379" s="223">
        <f t="shared" si="9"/>
        <v>1</v>
      </c>
      <c r="F379" s="224">
        <v>309</v>
      </c>
      <c r="O379"/>
      <c r="P379"/>
      <c r="Q379"/>
      <c r="R379"/>
      <c r="S379"/>
      <c r="T379"/>
      <c r="U379"/>
      <c r="V379"/>
    </row>
    <row r="380" spans="1:22" ht="30" customHeight="1">
      <c r="A380" s="222" t="s">
        <v>483</v>
      </c>
      <c r="B380" s="96">
        <f>SUM(B381)</f>
        <v>680</v>
      </c>
      <c r="C380" s="96">
        <f>SUM(C381)</f>
        <v>680</v>
      </c>
      <c r="D380" s="96">
        <f>SUM(D381)</f>
        <v>680</v>
      </c>
      <c r="E380" s="223">
        <f t="shared" si="9"/>
        <v>1</v>
      </c>
      <c r="F380" s="224">
        <v>4.4400000000000004</v>
      </c>
    </row>
    <row r="381" spans="1:22" ht="30" customHeight="1">
      <c r="A381" s="3" t="s">
        <v>484</v>
      </c>
      <c r="B381" s="96">
        <v>680</v>
      </c>
      <c r="C381" s="96">
        <v>680</v>
      </c>
      <c r="D381" s="96">
        <v>680</v>
      </c>
      <c r="E381" s="223">
        <f t="shared" si="9"/>
        <v>1</v>
      </c>
      <c r="F381" s="224">
        <v>4.4400000000000004</v>
      </c>
      <c r="O381"/>
      <c r="P381"/>
      <c r="Q381"/>
      <c r="R381"/>
      <c r="S381"/>
      <c r="T381"/>
      <c r="U381"/>
      <c r="V381"/>
    </row>
    <row r="382" spans="1:22" ht="30" customHeight="1">
      <c r="A382" s="222" t="s">
        <v>485</v>
      </c>
      <c r="B382" s="96">
        <f>SUM(B383:B385)</f>
        <v>347</v>
      </c>
      <c r="C382" s="96">
        <f>SUM(C383:C385)</f>
        <v>347</v>
      </c>
      <c r="D382" s="96">
        <f>SUM(D383:D385)</f>
        <v>347</v>
      </c>
      <c r="E382" s="223">
        <f t="shared" si="9"/>
        <v>1</v>
      </c>
      <c r="F382" s="224">
        <v>0.99425287356321801</v>
      </c>
    </row>
    <row r="383" spans="1:22" ht="30" customHeight="1">
      <c r="A383" s="222" t="s">
        <v>55</v>
      </c>
      <c r="B383" s="96">
        <v>110</v>
      </c>
      <c r="C383" s="96">
        <v>110</v>
      </c>
      <c r="D383" s="96">
        <v>110</v>
      </c>
      <c r="E383" s="223">
        <f t="shared" si="9"/>
        <v>1</v>
      </c>
      <c r="F383" s="224"/>
      <c r="O383"/>
      <c r="P383"/>
      <c r="Q383"/>
      <c r="R383"/>
      <c r="S383"/>
      <c r="T383"/>
      <c r="U383"/>
      <c r="V383"/>
    </row>
    <row r="384" spans="1:22" ht="30" customHeight="1">
      <c r="A384" s="222" t="s">
        <v>58</v>
      </c>
      <c r="B384" s="96">
        <v>147</v>
      </c>
      <c r="C384" s="96">
        <v>147</v>
      </c>
      <c r="D384" s="96">
        <v>147</v>
      </c>
      <c r="E384" s="223">
        <f t="shared" si="9"/>
        <v>1</v>
      </c>
      <c r="F384" s="224">
        <v>0.18548387096774199</v>
      </c>
      <c r="O384"/>
      <c r="P384"/>
      <c r="Q384"/>
      <c r="R384"/>
      <c r="S384"/>
      <c r="T384"/>
      <c r="U384"/>
      <c r="V384"/>
    </row>
    <row r="385" spans="1:22" ht="30" customHeight="1">
      <c r="A385" s="222" t="s">
        <v>486</v>
      </c>
      <c r="B385" s="96">
        <v>90</v>
      </c>
      <c r="C385" s="96">
        <v>90</v>
      </c>
      <c r="D385" s="96">
        <v>90</v>
      </c>
      <c r="E385" s="223">
        <f t="shared" si="9"/>
        <v>1</v>
      </c>
      <c r="F385" s="224">
        <v>0.8</v>
      </c>
      <c r="O385"/>
      <c r="P385"/>
      <c r="Q385"/>
      <c r="R385"/>
      <c r="S385"/>
      <c r="T385"/>
      <c r="U385"/>
      <c r="V385"/>
    </row>
    <row r="386" spans="1:22" ht="30" customHeight="1">
      <c r="A386" s="222" t="s">
        <v>283</v>
      </c>
      <c r="B386" s="96">
        <f>SUM(B387)</f>
        <v>43</v>
      </c>
      <c r="C386" s="96">
        <f>SUM(C387)</f>
        <v>43</v>
      </c>
      <c r="D386" s="96">
        <f>SUM(D387)</f>
        <v>43</v>
      </c>
      <c r="E386" s="223">
        <f t="shared" si="9"/>
        <v>1</v>
      </c>
      <c r="F386" s="224">
        <v>1.52941176470588</v>
      </c>
    </row>
    <row r="387" spans="1:22" ht="30" customHeight="1">
      <c r="A387" s="3" t="s">
        <v>487</v>
      </c>
      <c r="B387" s="96">
        <v>43</v>
      </c>
      <c r="C387" s="96">
        <v>43</v>
      </c>
      <c r="D387" s="96">
        <v>43</v>
      </c>
      <c r="E387" s="223">
        <f t="shared" si="9"/>
        <v>1</v>
      </c>
      <c r="F387" s="224">
        <v>1.52941176470588</v>
      </c>
      <c r="O387"/>
      <c r="P387"/>
      <c r="Q387"/>
      <c r="R387"/>
      <c r="S387"/>
      <c r="T387"/>
      <c r="U387"/>
      <c r="V387"/>
    </row>
    <row r="388" spans="1:22" ht="30" customHeight="1">
      <c r="A388" s="222" t="s">
        <v>284</v>
      </c>
      <c r="B388" s="96">
        <f>B389+B394+B396+B399+B401</f>
        <v>22470</v>
      </c>
      <c r="C388" s="96">
        <f>C389+C394+C396+C399+C401</f>
        <v>80547</v>
      </c>
      <c r="D388" s="96">
        <f>D389+D394+D396+D399+D401</f>
        <v>217759</v>
      </c>
      <c r="E388" s="223">
        <f t="shared" si="9"/>
        <v>2.7035023030032157</v>
      </c>
      <c r="F388" s="224">
        <v>2.9423383300745898</v>
      </c>
    </row>
    <row r="389" spans="1:22" ht="30" customHeight="1">
      <c r="A389" s="222" t="s">
        <v>285</v>
      </c>
      <c r="B389" s="96">
        <f>SUM(B390:B393)</f>
        <v>7292</v>
      </c>
      <c r="C389" s="96">
        <f>SUM(C390:C393)</f>
        <v>17319</v>
      </c>
      <c r="D389" s="96">
        <f>SUM(D390:D393)</f>
        <v>19391</v>
      </c>
      <c r="E389" s="223">
        <f t="shared" si="9"/>
        <v>1.119637392459149</v>
      </c>
      <c r="F389" s="224">
        <v>0.532764208362975</v>
      </c>
    </row>
    <row r="390" spans="1:22" ht="30" customHeight="1">
      <c r="A390" s="222" t="s">
        <v>54</v>
      </c>
      <c r="B390" s="96">
        <v>4393</v>
      </c>
      <c r="C390" s="96">
        <v>4393</v>
      </c>
      <c r="D390" s="96">
        <v>4393</v>
      </c>
      <c r="E390" s="223">
        <f t="shared" si="9"/>
        <v>1</v>
      </c>
      <c r="F390" s="224">
        <v>-8.1922675026123298E-2</v>
      </c>
      <c r="O390"/>
      <c r="P390"/>
      <c r="Q390"/>
      <c r="R390"/>
      <c r="S390"/>
      <c r="T390"/>
      <c r="U390"/>
      <c r="V390"/>
    </row>
    <row r="391" spans="1:22" ht="30" customHeight="1">
      <c r="A391" s="222" t="s">
        <v>55</v>
      </c>
      <c r="B391" s="96">
        <v>262</v>
      </c>
      <c r="C391" s="96">
        <v>262</v>
      </c>
      <c r="D391" s="96">
        <v>262</v>
      </c>
      <c r="E391" s="223">
        <f t="shared" si="9"/>
        <v>1</v>
      </c>
      <c r="F391" s="224">
        <v>0.96992481203007497</v>
      </c>
      <c r="O391"/>
      <c r="P391"/>
      <c r="Q391"/>
      <c r="R391"/>
      <c r="S391"/>
      <c r="T391"/>
      <c r="U391"/>
      <c r="V391"/>
    </row>
    <row r="392" spans="1:22" ht="30" customHeight="1">
      <c r="A392" s="222" t="s">
        <v>286</v>
      </c>
      <c r="B392" s="96">
        <v>166</v>
      </c>
      <c r="C392" s="96">
        <v>166</v>
      </c>
      <c r="D392" s="96">
        <v>166</v>
      </c>
      <c r="E392" s="223">
        <f t="shared" si="9"/>
        <v>1</v>
      </c>
      <c r="F392" s="224">
        <v>1.59375</v>
      </c>
      <c r="O392"/>
      <c r="P392"/>
      <c r="Q392"/>
      <c r="R392"/>
      <c r="S392"/>
      <c r="T392"/>
      <c r="U392"/>
      <c r="V392"/>
    </row>
    <row r="393" spans="1:22" ht="30" customHeight="1">
      <c r="A393" s="222" t="s">
        <v>287</v>
      </c>
      <c r="B393" s="96">
        <v>2471</v>
      </c>
      <c r="C393" s="96">
        <v>12498</v>
      </c>
      <c r="D393" s="96">
        <v>14570</v>
      </c>
      <c r="E393" s="223">
        <f t="shared" si="9"/>
        <v>1.1657865258441351</v>
      </c>
      <c r="F393" s="224">
        <v>0.89985656539314096</v>
      </c>
      <c r="O393"/>
      <c r="P393"/>
      <c r="Q393"/>
      <c r="R393"/>
      <c r="S393"/>
      <c r="T393"/>
      <c r="U393"/>
      <c r="V393"/>
    </row>
    <row r="394" spans="1:22" ht="30" customHeight="1">
      <c r="A394" s="222" t="s">
        <v>288</v>
      </c>
      <c r="B394" s="96">
        <f>SUM(B395)</f>
        <v>718</v>
      </c>
      <c r="C394" s="96">
        <f>SUM(C395)</f>
        <v>718</v>
      </c>
      <c r="D394" s="96">
        <f>SUM(D395)</f>
        <v>718</v>
      </c>
      <c r="E394" s="223">
        <f t="shared" si="9"/>
        <v>1</v>
      </c>
      <c r="F394" s="224">
        <v>0.169381107491857</v>
      </c>
    </row>
    <row r="395" spans="1:22" ht="30" customHeight="1">
      <c r="A395" s="3" t="s">
        <v>488</v>
      </c>
      <c r="B395" s="96">
        <v>718</v>
      </c>
      <c r="C395" s="96">
        <v>718</v>
      </c>
      <c r="D395" s="96">
        <v>718</v>
      </c>
      <c r="E395" s="223">
        <f t="shared" si="9"/>
        <v>1</v>
      </c>
      <c r="F395" s="224">
        <v>0.169381107491857</v>
      </c>
      <c r="O395"/>
      <c r="P395"/>
      <c r="Q395"/>
      <c r="R395"/>
      <c r="S395"/>
      <c r="T395"/>
      <c r="U395"/>
      <c r="V395"/>
    </row>
    <row r="396" spans="1:22" ht="30" customHeight="1">
      <c r="A396" s="222" t="s">
        <v>289</v>
      </c>
      <c r="B396" s="96">
        <f>SUM(B397:B398)</f>
        <v>8837</v>
      </c>
      <c r="C396" s="96">
        <f>SUM(C397:C398)</f>
        <v>35187</v>
      </c>
      <c r="D396" s="96">
        <f>SUM(D397:D398)</f>
        <v>44133</v>
      </c>
      <c r="E396" s="223">
        <f t="shared" si="9"/>
        <v>1.2542416233267968</v>
      </c>
      <c r="F396" s="224">
        <v>1.43626828595087</v>
      </c>
    </row>
    <row r="397" spans="1:22" ht="30" customHeight="1">
      <c r="A397" s="222" t="s">
        <v>290</v>
      </c>
      <c r="B397" s="96">
        <v>3591</v>
      </c>
      <c r="C397" s="96">
        <v>3591</v>
      </c>
      <c r="D397" s="96">
        <v>3591</v>
      </c>
      <c r="E397" s="223">
        <f t="shared" si="9"/>
        <v>1</v>
      </c>
      <c r="F397" s="224">
        <v>0.417686537702329</v>
      </c>
      <c r="O397"/>
      <c r="P397"/>
      <c r="Q397"/>
      <c r="R397"/>
      <c r="S397"/>
      <c r="T397"/>
      <c r="U397"/>
      <c r="V397"/>
    </row>
    <row r="398" spans="1:22" ht="30" customHeight="1">
      <c r="A398" s="222" t="s">
        <v>489</v>
      </c>
      <c r="B398" s="96">
        <v>5246</v>
      </c>
      <c r="C398" s="96">
        <v>31596</v>
      </c>
      <c r="D398" s="96">
        <v>40542</v>
      </c>
      <c r="E398" s="223">
        <f t="shared" si="9"/>
        <v>1.2831371059627801</v>
      </c>
      <c r="F398" s="224">
        <v>1.6018482864844099</v>
      </c>
      <c r="O398"/>
      <c r="P398"/>
      <c r="Q398"/>
      <c r="R398"/>
      <c r="S398"/>
      <c r="T398"/>
      <c r="U398"/>
      <c r="V398"/>
    </row>
    <row r="399" spans="1:22" ht="30" customHeight="1">
      <c r="A399" s="222" t="s">
        <v>291</v>
      </c>
      <c r="B399" s="96">
        <f>SUM(B400)</f>
        <v>4375</v>
      </c>
      <c r="C399" s="96">
        <f>SUM(C400)</f>
        <v>9383</v>
      </c>
      <c r="D399" s="96">
        <f>SUM(D400)</f>
        <v>9383</v>
      </c>
      <c r="E399" s="223">
        <f t="shared" si="9"/>
        <v>1</v>
      </c>
      <c r="F399" s="224">
        <v>-2.06659012629162E-2</v>
      </c>
    </row>
    <row r="400" spans="1:22" ht="30" customHeight="1">
      <c r="A400" s="3" t="s">
        <v>490</v>
      </c>
      <c r="B400" s="96">
        <v>4375</v>
      </c>
      <c r="C400" s="96">
        <v>9383</v>
      </c>
      <c r="D400" s="96">
        <v>9383</v>
      </c>
      <c r="E400" s="223">
        <f t="shared" si="9"/>
        <v>1</v>
      </c>
      <c r="F400" s="224">
        <v>-2.06659012629162E-2</v>
      </c>
      <c r="O400"/>
      <c r="P400"/>
      <c r="Q400"/>
      <c r="R400"/>
      <c r="S400"/>
      <c r="T400"/>
      <c r="U400"/>
      <c r="V400"/>
    </row>
    <row r="401" spans="1:22" ht="30" customHeight="1">
      <c r="A401" s="222" t="s">
        <v>292</v>
      </c>
      <c r="B401" s="96">
        <f>SUM(B402)</f>
        <v>1248</v>
      </c>
      <c r="C401" s="96">
        <f>SUM(C402)</f>
        <v>17940</v>
      </c>
      <c r="D401" s="96">
        <f>SUM(D402)</f>
        <v>144134</v>
      </c>
      <c r="E401" s="223">
        <f t="shared" ref="E401:E464" si="10">D401/C401</f>
        <v>8.034225195094761</v>
      </c>
      <c r="F401" s="224">
        <v>9.0969527145359006</v>
      </c>
    </row>
    <row r="402" spans="1:22" ht="30" customHeight="1">
      <c r="A402" s="3" t="s">
        <v>491</v>
      </c>
      <c r="B402" s="96">
        <v>1248</v>
      </c>
      <c r="C402" s="96">
        <v>17940</v>
      </c>
      <c r="D402" s="96">
        <v>144134</v>
      </c>
      <c r="E402" s="223">
        <f t="shared" si="10"/>
        <v>8.034225195094761</v>
      </c>
      <c r="F402" s="224">
        <v>9.0969527145359006</v>
      </c>
      <c r="O402"/>
      <c r="P402"/>
      <c r="Q402"/>
      <c r="R402"/>
      <c r="S402"/>
      <c r="T402"/>
      <c r="U402"/>
      <c r="V402"/>
    </row>
    <row r="403" spans="1:22" ht="30" customHeight="1">
      <c r="A403" s="222" t="s">
        <v>293</v>
      </c>
      <c r="B403" s="96">
        <f>B404+B420+B429+B440+B446+B450+B453+B455</f>
        <v>48503</v>
      </c>
      <c r="C403" s="96">
        <f>C404+C420+C429+C440+C446+C450+C453+C455</f>
        <v>42704</v>
      </c>
      <c r="D403" s="96">
        <f>D404+D420+D429+D440+D446+D450+D453+D455</f>
        <v>46610</v>
      </c>
      <c r="E403" s="223">
        <f t="shared" si="10"/>
        <v>1.0914668415136755</v>
      </c>
      <c r="F403" s="224">
        <v>0.40603318250377102</v>
      </c>
    </row>
    <row r="404" spans="1:22" ht="30" customHeight="1">
      <c r="A404" s="222" t="s">
        <v>294</v>
      </c>
      <c r="B404" s="96">
        <f>SUM(B405:B419)</f>
        <v>23492</v>
      </c>
      <c r="C404" s="96">
        <f>SUM(C405:C419)</f>
        <v>20257</v>
      </c>
      <c r="D404" s="96">
        <f>SUM(D405:D419)</f>
        <v>22861</v>
      </c>
      <c r="E404" s="223">
        <f t="shared" si="10"/>
        <v>1.1285481561929209</v>
      </c>
      <c r="F404" s="224">
        <v>-9.6141240221998901E-4</v>
      </c>
    </row>
    <row r="405" spans="1:22" ht="30" customHeight="1">
      <c r="A405" s="222" t="s">
        <v>54</v>
      </c>
      <c r="B405" s="96">
        <v>615</v>
      </c>
      <c r="C405" s="96">
        <v>615</v>
      </c>
      <c r="D405" s="96">
        <v>615</v>
      </c>
      <c r="E405" s="223">
        <f t="shared" si="10"/>
        <v>1</v>
      </c>
      <c r="F405" s="224">
        <v>-6.5349544072948296E-2</v>
      </c>
      <c r="O405"/>
      <c r="P405"/>
      <c r="Q405"/>
      <c r="R405"/>
      <c r="S405"/>
      <c r="T405"/>
      <c r="U405"/>
      <c r="V405"/>
    </row>
    <row r="406" spans="1:22" ht="30" customHeight="1">
      <c r="A406" s="222" t="s">
        <v>55</v>
      </c>
      <c r="B406" s="96">
        <v>236</v>
      </c>
      <c r="C406" s="96">
        <v>236</v>
      </c>
      <c r="D406" s="96">
        <v>236</v>
      </c>
      <c r="E406" s="223">
        <f t="shared" si="10"/>
        <v>1</v>
      </c>
      <c r="F406" s="224">
        <v>2.6086956521739101E-2</v>
      </c>
      <c r="O406"/>
      <c r="P406"/>
      <c r="Q406"/>
      <c r="R406"/>
      <c r="S406"/>
      <c r="T406"/>
      <c r="U406"/>
      <c r="V406"/>
    </row>
    <row r="407" spans="1:22" ht="30" customHeight="1">
      <c r="A407" s="222" t="s">
        <v>58</v>
      </c>
      <c r="B407" s="96">
        <v>1516</v>
      </c>
      <c r="C407" s="96">
        <v>1516</v>
      </c>
      <c r="D407" s="96">
        <v>1516</v>
      </c>
      <c r="E407" s="223">
        <f t="shared" si="10"/>
        <v>1</v>
      </c>
      <c r="F407" s="224">
        <v>8.2857142857142893E-2</v>
      </c>
      <c r="O407"/>
      <c r="P407"/>
      <c r="Q407"/>
      <c r="R407"/>
      <c r="S407"/>
      <c r="T407"/>
      <c r="U407"/>
      <c r="V407"/>
    </row>
    <row r="408" spans="1:22" ht="30" customHeight="1">
      <c r="A408" s="222" t="s">
        <v>295</v>
      </c>
      <c r="B408" s="96">
        <v>15</v>
      </c>
      <c r="C408" s="96">
        <v>15</v>
      </c>
      <c r="D408" s="96">
        <v>15</v>
      </c>
      <c r="E408" s="223">
        <f t="shared" si="10"/>
        <v>1</v>
      </c>
      <c r="F408" s="224">
        <v>6.5</v>
      </c>
      <c r="O408"/>
      <c r="P408"/>
      <c r="Q408"/>
      <c r="R408"/>
      <c r="S408"/>
      <c r="T408"/>
      <c r="U408"/>
      <c r="V408"/>
    </row>
    <row r="409" spans="1:22" ht="30" customHeight="1">
      <c r="A409" s="222" t="s">
        <v>296</v>
      </c>
      <c r="B409" s="96">
        <v>3</v>
      </c>
      <c r="C409" s="96">
        <v>3</v>
      </c>
      <c r="D409" s="96">
        <v>3</v>
      </c>
      <c r="E409" s="223">
        <f t="shared" si="10"/>
        <v>1</v>
      </c>
      <c r="F409" s="224">
        <v>-0.986425339366516</v>
      </c>
      <c r="O409"/>
      <c r="P409"/>
      <c r="Q409"/>
      <c r="R409"/>
      <c r="S409"/>
      <c r="T409"/>
      <c r="U409"/>
      <c r="V409"/>
    </row>
    <row r="410" spans="1:22" ht="30" customHeight="1">
      <c r="A410" s="222" t="s">
        <v>297</v>
      </c>
      <c r="B410" s="96">
        <v>28</v>
      </c>
      <c r="C410" s="96">
        <v>28</v>
      </c>
      <c r="D410" s="96">
        <v>28</v>
      </c>
      <c r="E410" s="223">
        <f t="shared" si="10"/>
        <v>1</v>
      </c>
      <c r="F410" s="224">
        <v>-3.4482758620689703E-2</v>
      </c>
      <c r="O410"/>
      <c r="P410"/>
      <c r="Q410"/>
      <c r="R410"/>
      <c r="S410"/>
      <c r="T410"/>
      <c r="U410"/>
      <c r="V410"/>
    </row>
    <row r="411" spans="1:22" ht="30" customHeight="1">
      <c r="A411" s="225" t="s">
        <v>492</v>
      </c>
      <c r="B411" s="96">
        <v>10</v>
      </c>
      <c r="C411" s="96">
        <v>10</v>
      </c>
      <c r="D411" s="96">
        <v>10</v>
      </c>
      <c r="E411" s="223">
        <f t="shared" si="10"/>
        <v>1</v>
      </c>
      <c r="F411" s="224">
        <v>-0.230769230769231</v>
      </c>
      <c r="O411"/>
      <c r="P411"/>
      <c r="Q411"/>
      <c r="R411"/>
      <c r="S411"/>
      <c r="T411"/>
      <c r="U411"/>
      <c r="V411"/>
    </row>
    <row r="412" spans="1:22" ht="30" customHeight="1">
      <c r="A412" s="225" t="s">
        <v>493</v>
      </c>
      <c r="B412" s="96">
        <v>11</v>
      </c>
      <c r="C412" s="96">
        <v>11</v>
      </c>
      <c r="D412" s="96">
        <v>11</v>
      </c>
      <c r="E412" s="223">
        <f t="shared" si="10"/>
        <v>1</v>
      </c>
      <c r="F412" s="224">
        <v>-0.266666666666667</v>
      </c>
      <c r="O412"/>
      <c r="P412"/>
      <c r="Q412"/>
      <c r="R412"/>
      <c r="S412"/>
      <c r="T412"/>
      <c r="U412"/>
      <c r="V412"/>
    </row>
    <row r="413" spans="1:22" ht="30" customHeight="1">
      <c r="A413" s="222" t="s">
        <v>298</v>
      </c>
      <c r="B413" s="96">
        <v>1</v>
      </c>
      <c r="C413" s="96">
        <v>1</v>
      </c>
      <c r="D413" s="96">
        <v>1</v>
      </c>
      <c r="E413" s="223">
        <f t="shared" si="10"/>
        <v>1</v>
      </c>
      <c r="F413" s="224"/>
      <c r="O413"/>
      <c r="P413"/>
      <c r="Q413"/>
      <c r="R413"/>
      <c r="S413"/>
      <c r="T413"/>
      <c r="U413"/>
      <c r="V413"/>
    </row>
    <row r="414" spans="1:22" ht="30" customHeight="1">
      <c r="A414" s="222" t="s">
        <v>299</v>
      </c>
      <c r="B414" s="96">
        <v>11905</v>
      </c>
      <c r="C414" s="96">
        <v>8670</v>
      </c>
      <c r="D414" s="96">
        <v>11274</v>
      </c>
      <c r="E414" s="223">
        <f t="shared" si="10"/>
        <v>1.3003460207612456</v>
      </c>
      <c r="F414" s="224">
        <v>-0.166617386162034</v>
      </c>
      <c r="O414"/>
      <c r="P414"/>
      <c r="Q414"/>
      <c r="R414"/>
      <c r="S414"/>
      <c r="T414"/>
      <c r="U414"/>
      <c r="V414"/>
    </row>
    <row r="415" spans="1:22" ht="30" customHeight="1">
      <c r="A415" s="222" t="s">
        <v>494</v>
      </c>
      <c r="B415" s="96">
        <v>193</v>
      </c>
      <c r="C415" s="96">
        <v>193</v>
      </c>
      <c r="D415" s="96">
        <v>193</v>
      </c>
      <c r="E415" s="223">
        <f t="shared" si="10"/>
        <v>1</v>
      </c>
      <c r="F415" s="224"/>
      <c r="O415"/>
      <c r="P415"/>
      <c r="Q415"/>
      <c r="R415"/>
      <c r="S415"/>
      <c r="T415"/>
      <c r="U415"/>
      <c r="V415"/>
    </row>
    <row r="416" spans="1:22" ht="30" customHeight="1">
      <c r="A416" s="225" t="s">
        <v>495</v>
      </c>
      <c r="B416" s="96">
        <v>98</v>
      </c>
      <c r="C416" s="96">
        <v>98</v>
      </c>
      <c r="D416" s="96">
        <v>98</v>
      </c>
      <c r="E416" s="223">
        <f t="shared" si="10"/>
        <v>1</v>
      </c>
      <c r="F416" s="224">
        <v>-0.69938650306748495</v>
      </c>
      <c r="O416"/>
      <c r="P416"/>
      <c r="Q416"/>
      <c r="R416"/>
      <c r="S416"/>
      <c r="T416"/>
      <c r="U416"/>
      <c r="V416"/>
    </row>
    <row r="417" spans="1:22" ht="30" customHeight="1">
      <c r="A417" s="222" t="s">
        <v>496</v>
      </c>
      <c r="B417" s="96">
        <v>130</v>
      </c>
      <c r="C417" s="96">
        <v>130</v>
      </c>
      <c r="D417" s="96">
        <v>130</v>
      </c>
      <c r="E417" s="223">
        <f t="shared" si="10"/>
        <v>1</v>
      </c>
      <c r="F417" s="224">
        <v>-0.45378151260504201</v>
      </c>
      <c r="O417"/>
      <c r="P417"/>
      <c r="Q417"/>
      <c r="R417"/>
      <c r="S417"/>
      <c r="T417"/>
      <c r="U417"/>
      <c r="V417"/>
    </row>
    <row r="418" spans="1:22" ht="30" customHeight="1">
      <c r="A418" s="3" t="s">
        <v>497</v>
      </c>
      <c r="B418" s="96">
        <v>5765</v>
      </c>
      <c r="C418" s="96">
        <v>5765</v>
      </c>
      <c r="D418" s="96">
        <v>5765</v>
      </c>
      <c r="E418" s="223">
        <f t="shared" si="10"/>
        <v>1</v>
      </c>
      <c r="F418" s="224">
        <v>0.60719264008921103</v>
      </c>
      <c r="O418"/>
      <c r="P418"/>
      <c r="Q418"/>
      <c r="R418"/>
      <c r="S418"/>
      <c r="T418"/>
      <c r="U418"/>
      <c r="V418"/>
    </row>
    <row r="419" spans="1:22" ht="30" customHeight="1">
      <c r="A419" s="222" t="s">
        <v>300</v>
      </c>
      <c r="B419" s="96">
        <v>2966</v>
      </c>
      <c r="C419" s="96">
        <v>2966</v>
      </c>
      <c r="D419" s="96">
        <v>2966</v>
      </c>
      <c r="E419" s="223">
        <f t="shared" si="10"/>
        <v>1</v>
      </c>
      <c r="F419" s="224">
        <v>0.129044537495242</v>
      </c>
      <c r="O419"/>
      <c r="P419"/>
      <c r="Q419"/>
      <c r="R419"/>
      <c r="S419"/>
      <c r="T419"/>
      <c r="U419"/>
      <c r="V419"/>
    </row>
    <row r="420" spans="1:22" ht="30" customHeight="1">
      <c r="A420" s="222" t="s">
        <v>301</v>
      </c>
      <c r="B420" s="96">
        <f>SUM(B421:B428)</f>
        <v>3595</v>
      </c>
      <c r="C420" s="96">
        <f>SUM(C421:C428)</f>
        <v>3595</v>
      </c>
      <c r="D420" s="96">
        <f>SUM(D421:D428)</f>
        <v>3595</v>
      </c>
      <c r="E420" s="223">
        <f t="shared" si="10"/>
        <v>1</v>
      </c>
      <c r="F420" s="224">
        <v>-0.26104830421377201</v>
      </c>
    </row>
    <row r="421" spans="1:22" ht="30" customHeight="1">
      <c r="A421" s="222" t="s">
        <v>54</v>
      </c>
      <c r="B421" s="96">
        <v>465</v>
      </c>
      <c r="C421" s="96">
        <v>465</v>
      </c>
      <c r="D421" s="96">
        <v>465</v>
      </c>
      <c r="E421" s="223">
        <f t="shared" si="10"/>
        <v>1</v>
      </c>
      <c r="F421" s="224">
        <v>-0.102316602316602</v>
      </c>
      <c r="O421"/>
      <c r="P421"/>
      <c r="Q421"/>
      <c r="R421"/>
      <c r="S421"/>
      <c r="T421"/>
      <c r="U421"/>
      <c r="V421"/>
    </row>
    <row r="422" spans="1:22" ht="30" customHeight="1">
      <c r="A422" s="222" t="s">
        <v>55</v>
      </c>
      <c r="B422" s="96">
        <v>136</v>
      </c>
      <c r="C422" s="96">
        <v>136</v>
      </c>
      <c r="D422" s="96">
        <v>136</v>
      </c>
      <c r="E422" s="223">
        <f t="shared" si="10"/>
        <v>1</v>
      </c>
      <c r="F422" s="224">
        <v>1.6153846153846201</v>
      </c>
      <c r="O422"/>
      <c r="P422"/>
      <c r="Q422"/>
      <c r="R422"/>
      <c r="S422"/>
      <c r="T422"/>
      <c r="U422"/>
      <c r="V422"/>
    </row>
    <row r="423" spans="1:22" ht="30" customHeight="1">
      <c r="A423" s="222" t="s">
        <v>302</v>
      </c>
      <c r="B423" s="96">
        <v>1018</v>
      </c>
      <c r="C423" s="96">
        <v>1018</v>
      </c>
      <c r="D423" s="96">
        <v>1018</v>
      </c>
      <c r="E423" s="223">
        <f t="shared" si="10"/>
        <v>1</v>
      </c>
      <c r="F423" s="224">
        <v>-5.6533827618165E-2</v>
      </c>
      <c r="O423"/>
      <c r="P423"/>
      <c r="Q423"/>
      <c r="R423"/>
      <c r="S423"/>
      <c r="T423"/>
      <c r="U423"/>
      <c r="V423"/>
    </row>
    <row r="424" spans="1:22" ht="30" customHeight="1">
      <c r="A424" s="222" t="s">
        <v>303</v>
      </c>
      <c r="B424" s="96">
        <v>5</v>
      </c>
      <c r="C424" s="96">
        <v>5</v>
      </c>
      <c r="D424" s="96">
        <v>5</v>
      </c>
      <c r="E424" s="223">
        <f t="shared" si="10"/>
        <v>1</v>
      </c>
      <c r="F424" s="224">
        <v>-0.962686567164179</v>
      </c>
      <c r="O424"/>
      <c r="P424"/>
      <c r="Q424"/>
      <c r="R424"/>
      <c r="S424"/>
      <c r="T424"/>
      <c r="U424"/>
      <c r="V424"/>
    </row>
    <row r="425" spans="1:22" ht="30" customHeight="1">
      <c r="A425" s="222" t="s">
        <v>304</v>
      </c>
      <c r="B425" s="96">
        <v>21</v>
      </c>
      <c r="C425" s="96">
        <v>21</v>
      </c>
      <c r="D425" s="96">
        <v>21</v>
      </c>
      <c r="E425" s="223">
        <f t="shared" si="10"/>
        <v>1</v>
      </c>
      <c r="F425" s="224">
        <v>-0.34375</v>
      </c>
      <c r="O425"/>
      <c r="P425"/>
      <c r="Q425"/>
      <c r="R425"/>
      <c r="S425"/>
      <c r="T425"/>
      <c r="U425"/>
      <c r="V425"/>
    </row>
    <row r="426" spans="1:22" ht="30" customHeight="1">
      <c r="A426" s="222" t="s">
        <v>305</v>
      </c>
      <c r="B426" s="96">
        <v>98</v>
      </c>
      <c r="C426" s="96">
        <v>98</v>
      </c>
      <c r="D426" s="96">
        <v>98</v>
      </c>
      <c r="E426" s="223">
        <f t="shared" si="10"/>
        <v>1</v>
      </c>
      <c r="F426" s="224">
        <v>0.48484848484848497</v>
      </c>
      <c r="O426"/>
      <c r="P426"/>
      <c r="Q426"/>
      <c r="R426"/>
      <c r="S426"/>
      <c r="T426"/>
      <c r="U426"/>
      <c r="V426"/>
    </row>
    <row r="427" spans="1:22" ht="30" customHeight="1">
      <c r="A427" s="3" t="s">
        <v>493</v>
      </c>
      <c r="B427" s="96">
        <v>223</v>
      </c>
      <c r="C427" s="96">
        <v>223</v>
      </c>
      <c r="D427" s="96">
        <v>223</v>
      </c>
      <c r="E427" s="223">
        <f t="shared" si="10"/>
        <v>1</v>
      </c>
      <c r="F427" s="224">
        <v>-0.41469816272965898</v>
      </c>
      <c r="O427"/>
      <c r="P427"/>
      <c r="Q427"/>
      <c r="R427"/>
      <c r="S427"/>
      <c r="T427"/>
      <c r="U427"/>
      <c r="V427"/>
    </row>
    <row r="428" spans="1:22" ht="30" customHeight="1">
      <c r="A428" s="222" t="s">
        <v>306</v>
      </c>
      <c r="B428" s="96">
        <v>1629</v>
      </c>
      <c r="C428" s="96">
        <v>1629</v>
      </c>
      <c r="D428" s="96">
        <v>1629</v>
      </c>
      <c r="E428" s="223">
        <f t="shared" si="10"/>
        <v>1</v>
      </c>
      <c r="F428" s="224">
        <v>-0.35764984227129298</v>
      </c>
      <c r="O428"/>
      <c r="P428"/>
      <c r="Q428"/>
      <c r="R428"/>
      <c r="S428"/>
      <c r="T428"/>
      <c r="U428"/>
      <c r="V428"/>
    </row>
    <row r="429" spans="1:22" ht="30" customHeight="1">
      <c r="A429" s="222" t="s">
        <v>307</v>
      </c>
      <c r="B429" s="96">
        <f>SUM(B430:B439)</f>
        <v>15722</v>
      </c>
      <c r="C429" s="96">
        <f>SUM(C430:C439)</f>
        <v>13158</v>
      </c>
      <c r="D429" s="96">
        <f>SUM(D430:D439)</f>
        <v>14460</v>
      </c>
      <c r="E429" s="223">
        <f t="shared" si="10"/>
        <v>1.0989512083903328</v>
      </c>
      <c r="F429" s="224">
        <v>4.3874813710879303</v>
      </c>
    </row>
    <row r="430" spans="1:22" ht="30" customHeight="1">
      <c r="A430" s="222" t="s">
        <v>54</v>
      </c>
      <c r="B430" s="96">
        <v>383</v>
      </c>
      <c r="C430" s="96">
        <v>383</v>
      </c>
      <c r="D430" s="96">
        <v>383</v>
      </c>
      <c r="E430" s="223">
        <f t="shared" si="10"/>
        <v>1</v>
      </c>
      <c r="F430" s="224">
        <v>-5.6650246305418699E-2</v>
      </c>
      <c r="O430"/>
      <c r="P430"/>
      <c r="Q430"/>
      <c r="R430"/>
      <c r="S430"/>
      <c r="T430"/>
      <c r="U430"/>
      <c r="V430"/>
    </row>
    <row r="431" spans="1:22" ht="30" customHeight="1">
      <c r="A431" s="222" t="s">
        <v>55</v>
      </c>
      <c r="B431" s="96">
        <v>17</v>
      </c>
      <c r="C431" s="96">
        <v>17</v>
      </c>
      <c r="D431" s="96">
        <v>17</v>
      </c>
      <c r="E431" s="223">
        <f t="shared" si="10"/>
        <v>1</v>
      </c>
      <c r="F431" s="224">
        <v>-0.22727272727272699</v>
      </c>
      <c r="O431"/>
      <c r="P431"/>
      <c r="Q431"/>
      <c r="R431"/>
      <c r="S431"/>
      <c r="T431"/>
      <c r="U431"/>
      <c r="V431"/>
    </row>
    <row r="432" spans="1:22" ht="30" customHeight="1">
      <c r="A432" s="222" t="s">
        <v>308</v>
      </c>
      <c r="B432" s="96">
        <v>99</v>
      </c>
      <c r="C432" s="96">
        <v>99</v>
      </c>
      <c r="D432" s="96">
        <v>99</v>
      </c>
      <c r="E432" s="223">
        <f t="shared" si="10"/>
        <v>1</v>
      </c>
      <c r="F432" s="224">
        <v>-2.9411764705882401E-2</v>
      </c>
      <c r="O432"/>
      <c r="P432"/>
      <c r="Q432"/>
      <c r="R432"/>
      <c r="S432"/>
      <c r="T432"/>
      <c r="U432"/>
      <c r="V432"/>
    </row>
    <row r="433" spans="1:22" ht="30" customHeight="1">
      <c r="A433" s="225" t="s">
        <v>498</v>
      </c>
      <c r="B433" s="96">
        <v>11950</v>
      </c>
      <c r="C433" s="96">
        <v>9386</v>
      </c>
      <c r="D433" s="96">
        <v>10688</v>
      </c>
      <c r="E433" s="223">
        <f t="shared" si="10"/>
        <v>1.1387172384402302</v>
      </c>
      <c r="F433" s="224">
        <v>247.55813953488399</v>
      </c>
      <c r="O433"/>
      <c r="P433"/>
      <c r="Q433"/>
      <c r="R433"/>
      <c r="S433"/>
      <c r="T433"/>
      <c r="U433"/>
      <c r="V433"/>
    </row>
    <row r="434" spans="1:22" ht="30" customHeight="1">
      <c r="A434" s="222" t="s">
        <v>309</v>
      </c>
      <c r="B434" s="96">
        <v>266</v>
      </c>
      <c r="C434" s="96">
        <v>266</v>
      </c>
      <c r="D434" s="96">
        <v>266</v>
      </c>
      <c r="E434" s="223">
        <f t="shared" si="10"/>
        <v>1</v>
      </c>
      <c r="F434" s="224">
        <v>0.316831683168317</v>
      </c>
      <c r="O434"/>
      <c r="P434"/>
      <c r="Q434"/>
      <c r="R434"/>
      <c r="S434"/>
      <c r="T434"/>
      <c r="U434"/>
      <c r="V434"/>
    </row>
    <row r="435" spans="1:22" ht="30" customHeight="1">
      <c r="A435" s="222" t="s">
        <v>310</v>
      </c>
      <c r="B435" s="96">
        <v>5</v>
      </c>
      <c r="C435" s="96">
        <v>5</v>
      </c>
      <c r="D435" s="96">
        <v>5</v>
      </c>
      <c r="E435" s="223">
        <f t="shared" si="10"/>
        <v>1</v>
      </c>
      <c r="F435" s="224">
        <v>-0.16666666666666699</v>
      </c>
      <c r="O435"/>
      <c r="P435"/>
      <c r="Q435"/>
      <c r="R435"/>
      <c r="S435"/>
      <c r="T435"/>
      <c r="U435"/>
      <c r="V435"/>
    </row>
    <row r="436" spans="1:22" ht="30" customHeight="1">
      <c r="A436" s="222" t="s">
        <v>311</v>
      </c>
      <c r="B436" s="96">
        <v>475</v>
      </c>
      <c r="C436" s="96">
        <v>475</v>
      </c>
      <c r="D436" s="96">
        <v>475</v>
      </c>
      <c r="E436" s="223">
        <f t="shared" si="10"/>
        <v>1</v>
      </c>
      <c r="F436" s="224">
        <v>-0.28892215568862301</v>
      </c>
      <c r="O436"/>
      <c r="P436"/>
      <c r="Q436"/>
      <c r="R436"/>
      <c r="S436"/>
      <c r="T436"/>
      <c r="U436"/>
      <c r="V436"/>
    </row>
    <row r="437" spans="1:22" ht="30" customHeight="1">
      <c r="A437" s="222" t="s">
        <v>312</v>
      </c>
      <c r="B437" s="96">
        <v>52</v>
      </c>
      <c r="C437" s="96">
        <v>52</v>
      </c>
      <c r="D437" s="96">
        <v>52</v>
      </c>
      <c r="E437" s="223">
        <f t="shared" si="10"/>
        <v>1</v>
      </c>
      <c r="F437" s="224">
        <v>-0.67701863354037295</v>
      </c>
      <c r="O437"/>
      <c r="P437"/>
      <c r="Q437"/>
      <c r="R437"/>
      <c r="S437"/>
      <c r="T437"/>
      <c r="U437"/>
      <c r="V437"/>
    </row>
    <row r="438" spans="1:22" ht="30" customHeight="1">
      <c r="A438" s="222" t="s">
        <v>499</v>
      </c>
      <c r="B438" s="96">
        <v>228</v>
      </c>
      <c r="C438" s="96">
        <v>228</v>
      </c>
      <c r="D438" s="96">
        <v>228</v>
      </c>
      <c r="E438" s="223">
        <f t="shared" si="10"/>
        <v>1</v>
      </c>
      <c r="F438" s="224">
        <v>2.9310344827586201</v>
      </c>
      <c r="O438"/>
      <c r="P438"/>
      <c r="Q438"/>
      <c r="R438"/>
      <c r="S438"/>
      <c r="T438"/>
      <c r="U438"/>
      <c r="V438"/>
    </row>
    <row r="439" spans="1:22" ht="30" customHeight="1">
      <c r="A439" s="222" t="s">
        <v>313</v>
      </c>
      <c r="B439" s="96">
        <v>2247</v>
      </c>
      <c r="C439" s="96">
        <v>2247</v>
      </c>
      <c r="D439" s="96">
        <v>2247</v>
      </c>
      <c r="E439" s="223">
        <f t="shared" si="10"/>
        <v>1</v>
      </c>
      <c r="F439" s="224">
        <v>1.2116141732283501</v>
      </c>
      <c r="O439"/>
      <c r="P439"/>
      <c r="Q439"/>
      <c r="R439"/>
      <c r="S439"/>
      <c r="T439"/>
      <c r="U439"/>
      <c r="V439"/>
    </row>
    <row r="440" spans="1:22" ht="30" customHeight="1">
      <c r="A440" s="222" t="s">
        <v>500</v>
      </c>
      <c r="B440" s="96">
        <f>SUM(B441:B445)</f>
        <v>1311</v>
      </c>
      <c r="C440" s="96">
        <f>SUM(C441:C445)</f>
        <v>1311</v>
      </c>
      <c r="D440" s="96">
        <f>SUM(D441:D445)</f>
        <v>1311</v>
      </c>
      <c r="E440" s="223">
        <f t="shared" si="10"/>
        <v>1</v>
      </c>
      <c r="F440" s="224">
        <v>-0.24481566820276501</v>
      </c>
    </row>
    <row r="441" spans="1:22" ht="30" customHeight="1">
      <c r="A441" s="222" t="s">
        <v>54</v>
      </c>
      <c r="B441" s="96">
        <v>159</v>
      </c>
      <c r="C441" s="96">
        <v>159</v>
      </c>
      <c r="D441" s="96">
        <v>159</v>
      </c>
      <c r="E441" s="223">
        <f t="shared" si="10"/>
        <v>1</v>
      </c>
      <c r="F441" s="224">
        <v>-0.106741573033708</v>
      </c>
      <c r="O441"/>
      <c r="P441"/>
      <c r="Q441"/>
      <c r="R441"/>
      <c r="S441"/>
      <c r="T441"/>
      <c r="U441"/>
      <c r="V441"/>
    </row>
    <row r="442" spans="1:22" ht="30" customHeight="1">
      <c r="A442" s="222" t="s">
        <v>55</v>
      </c>
      <c r="B442" s="96">
        <v>15</v>
      </c>
      <c r="C442" s="96">
        <v>15</v>
      </c>
      <c r="D442" s="96">
        <v>15</v>
      </c>
      <c r="E442" s="223">
        <f t="shared" si="10"/>
        <v>1</v>
      </c>
      <c r="F442" s="224">
        <v>-0.46428571428571402</v>
      </c>
      <c r="O442"/>
      <c r="P442"/>
      <c r="Q442"/>
      <c r="R442"/>
      <c r="S442"/>
      <c r="T442"/>
      <c r="U442"/>
      <c r="V442"/>
    </row>
    <row r="443" spans="1:22" ht="30" customHeight="1">
      <c r="A443" s="225" t="s">
        <v>501</v>
      </c>
      <c r="B443" s="96">
        <v>134</v>
      </c>
      <c r="C443" s="96">
        <v>134</v>
      </c>
      <c r="D443" s="96">
        <v>134</v>
      </c>
      <c r="E443" s="223">
        <f t="shared" si="10"/>
        <v>1</v>
      </c>
      <c r="F443" s="224">
        <v>-7.4074074074074103E-3</v>
      </c>
      <c r="O443"/>
      <c r="P443"/>
      <c r="Q443"/>
      <c r="R443"/>
      <c r="S443"/>
      <c r="T443"/>
      <c r="U443"/>
      <c r="V443"/>
    </row>
    <row r="444" spans="1:22" ht="30" customHeight="1">
      <c r="A444" s="222" t="s">
        <v>58</v>
      </c>
      <c r="B444" s="96">
        <v>37</v>
      </c>
      <c r="C444" s="96">
        <v>37</v>
      </c>
      <c r="D444" s="96">
        <v>37</v>
      </c>
      <c r="E444" s="223">
        <f t="shared" si="10"/>
        <v>1</v>
      </c>
      <c r="F444" s="224">
        <v>5.7142857142857099E-2</v>
      </c>
      <c r="O444"/>
      <c r="P444"/>
      <c r="Q444"/>
      <c r="R444"/>
      <c r="S444"/>
      <c r="T444"/>
      <c r="U444"/>
      <c r="V444"/>
    </row>
    <row r="445" spans="1:22" ht="30" customHeight="1">
      <c r="A445" s="222" t="s">
        <v>502</v>
      </c>
      <c r="B445" s="96">
        <v>966</v>
      </c>
      <c r="C445" s="96">
        <v>966</v>
      </c>
      <c r="D445" s="96">
        <v>966</v>
      </c>
      <c r="E445" s="223">
        <f t="shared" si="10"/>
        <v>1</v>
      </c>
      <c r="F445" s="224">
        <v>-0.28178438661709998</v>
      </c>
      <c r="O445"/>
      <c r="P445"/>
      <c r="Q445"/>
      <c r="R445"/>
      <c r="S445"/>
      <c r="T445"/>
      <c r="U445"/>
      <c r="V445"/>
    </row>
    <row r="446" spans="1:22" ht="30" customHeight="1">
      <c r="A446" s="222" t="s">
        <v>314</v>
      </c>
      <c r="B446" s="96">
        <f>SUM(B447:B449)</f>
        <v>643</v>
      </c>
      <c r="C446" s="96">
        <f>SUM(C447:C449)</f>
        <v>643</v>
      </c>
      <c r="D446" s="96">
        <f>SUM(D447:D449)</f>
        <v>643</v>
      </c>
      <c r="E446" s="223">
        <f t="shared" si="10"/>
        <v>1</v>
      </c>
      <c r="F446" s="224">
        <v>1.1151315789473699</v>
      </c>
    </row>
    <row r="447" spans="1:22" ht="30" customHeight="1">
      <c r="A447" s="222" t="s">
        <v>315</v>
      </c>
      <c r="B447" s="96">
        <v>312</v>
      </c>
      <c r="C447" s="96">
        <v>312</v>
      </c>
      <c r="D447" s="96">
        <v>312</v>
      </c>
      <c r="E447" s="223">
        <f t="shared" si="10"/>
        <v>1</v>
      </c>
      <c r="F447" s="224"/>
      <c r="O447"/>
      <c r="P447"/>
      <c r="Q447"/>
      <c r="R447"/>
      <c r="S447"/>
      <c r="T447"/>
      <c r="U447"/>
      <c r="V447"/>
    </row>
    <row r="448" spans="1:22" ht="30" customHeight="1">
      <c r="A448" s="222" t="s">
        <v>316</v>
      </c>
      <c r="B448" s="96">
        <v>310</v>
      </c>
      <c r="C448" s="96">
        <v>310</v>
      </c>
      <c r="D448" s="96">
        <v>310</v>
      </c>
      <c r="E448" s="223">
        <f t="shared" si="10"/>
        <v>1</v>
      </c>
      <c r="F448" s="224">
        <v>1.9736842105263198E-2</v>
      </c>
      <c r="O448"/>
      <c r="P448"/>
      <c r="Q448"/>
      <c r="R448"/>
      <c r="S448"/>
      <c r="T448"/>
      <c r="U448"/>
      <c r="V448"/>
    </row>
    <row r="449" spans="1:22" ht="30" customHeight="1">
      <c r="A449" s="225" t="s">
        <v>317</v>
      </c>
      <c r="B449" s="96">
        <v>21</v>
      </c>
      <c r="C449" s="96">
        <v>21</v>
      </c>
      <c r="D449" s="96">
        <v>21</v>
      </c>
      <c r="E449" s="223">
        <f t="shared" si="10"/>
        <v>1</v>
      </c>
      <c r="F449" s="224"/>
      <c r="O449"/>
      <c r="P449"/>
      <c r="Q449"/>
      <c r="R449"/>
      <c r="S449"/>
      <c r="T449"/>
      <c r="U449"/>
      <c r="V449"/>
    </row>
    <row r="450" spans="1:22" ht="30" customHeight="1">
      <c r="A450" s="222" t="s">
        <v>318</v>
      </c>
      <c r="B450" s="96">
        <f>SUM(B451:B452)</f>
        <v>73</v>
      </c>
      <c r="C450" s="96">
        <f>SUM(C451:C452)</f>
        <v>73</v>
      </c>
      <c r="D450" s="96">
        <f>SUM(D451:D452)</f>
        <v>73</v>
      </c>
      <c r="E450" s="223">
        <f t="shared" si="10"/>
        <v>1</v>
      </c>
      <c r="F450" s="224">
        <v>-0.53503184713375795</v>
      </c>
    </row>
    <row r="451" spans="1:22" ht="30" customHeight="1">
      <c r="A451" s="222" t="s">
        <v>319</v>
      </c>
      <c r="B451" s="96">
        <v>15</v>
      </c>
      <c r="C451" s="96">
        <v>15</v>
      </c>
      <c r="D451" s="96">
        <v>15</v>
      </c>
      <c r="E451" s="223">
        <f t="shared" si="10"/>
        <v>1</v>
      </c>
      <c r="F451" s="224">
        <v>-0.48275862068965503</v>
      </c>
      <c r="O451"/>
      <c r="P451"/>
      <c r="Q451"/>
      <c r="R451"/>
      <c r="S451"/>
      <c r="T451"/>
      <c r="U451"/>
      <c r="V451"/>
    </row>
    <row r="452" spans="1:22" ht="30" customHeight="1">
      <c r="A452" s="3" t="s">
        <v>503</v>
      </c>
      <c r="B452" s="96">
        <v>58</v>
      </c>
      <c r="C452" s="96">
        <v>58</v>
      </c>
      <c r="D452" s="96">
        <v>58</v>
      </c>
      <c r="E452" s="223">
        <f t="shared" si="10"/>
        <v>1</v>
      </c>
      <c r="F452" s="224">
        <v>-0.48214285714285698</v>
      </c>
      <c r="O452"/>
      <c r="P452"/>
      <c r="Q452"/>
      <c r="R452"/>
      <c r="S452"/>
      <c r="T452"/>
      <c r="U452"/>
      <c r="V452"/>
    </row>
    <row r="453" spans="1:22" ht="30" customHeight="1">
      <c r="A453" s="3" t="s">
        <v>504</v>
      </c>
      <c r="B453" s="96">
        <f>SUM(B454)</f>
        <v>3</v>
      </c>
      <c r="C453" s="96">
        <f>SUM(C454)</f>
        <v>3</v>
      </c>
      <c r="D453" s="96">
        <f>SUM(D454)</f>
        <v>3</v>
      </c>
      <c r="E453" s="223">
        <f t="shared" si="10"/>
        <v>1</v>
      </c>
      <c r="F453" s="224">
        <v>-0.99321266968325805</v>
      </c>
    </row>
    <row r="454" spans="1:22" ht="30" customHeight="1">
      <c r="A454" s="3" t="s">
        <v>505</v>
      </c>
      <c r="B454" s="96">
        <v>3</v>
      </c>
      <c r="C454" s="96">
        <v>3</v>
      </c>
      <c r="D454" s="96">
        <v>3</v>
      </c>
      <c r="E454" s="223">
        <f t="shared" si="10"/>
        <v>1</v>
      </c>
      <c r="F454" s="224">
        <v>-0.99321266968325805</v>
      </c>
      <c r="O454"/>
      <c r="P454"/>
      <c r="Q454"/>
      <c r="R454"/>
      <c r="S454"/>
      <c r="T454"/>
      <c r="U454"/>
      <c r="V454"/>
    </row>
    <row r="455" spans="1:22" ht="30" customHeight="1">
      <c r="A455" s="222" t="s">
        <v>320</v>
      </c>
      <c r="B455" s="96">
        <f>SUM(B456)</f>
        <v>3664</v>
      </c>
      <c r="C455" s="96">
        <f>SUM(C456)</f>
        <v>3664</v>
      </c>
      <c r="D455" s="96">
        <f>SUM(D456)</f>
        <v>3664</v>
      </c>
      <c r="E455" s="223">
        <f t="shared" si="10"/>
        <v>1</v>
      </c>
      <c r="F455" s="224">
        <v>45.379746835443001</v>
      </c>
    </row>
    <row r="456" spans="1:22" ht="30" customHeight="1">
      <c r="A456" s="222" t="s">
        <v>321</v>
      </c>
      <c r="B456" s="96">
        <v>3664</v>
      </c>
      <c r="C456" s="96">
        <v>3664</v>
      </c>
      <c r="D456" s="96">
        <v>3664</v>
      </c>
      <c r="E456" s="223">
        <f t="shared" si="10"/>
        <v>1</v>
      </c>
      <c r="F456" s="224">
        <v>45.379746835443001</v>
      </c>
      <c r="O456"/>
      <c r="P456"/>
      <c r="Q456"/>
      <c r="R456"/>
      <c r="S456"/>
      <c r="T456"/>
      <c r="U456"/>
      <c r="V456"/>
    </row>
    <row r="457" spans="1:22" ht="30" customHeight="1">
      <c r="A457" s="222" t="s">
        <v>322</v>
      </c>
      <c r="B457" s="96">
        <f>B458+B466+B468+B471</f>
        <v>21079</v>
      </c>
      <c r="C457" s="96">
        <f>C458+C466+C468+C471</f>
        <v>20100</v>
      </c>
      <c r="D457" s="96">
        <f>D458+D466+D468+D471</f>
        <v>55723</v>
      </c>
      <c r="E457" s="223">
        <f t="shared" si="10"/>
        <v>2.7722885572139302</v>
      </c>
      <c r="F457" s="224">
        <v>2.7811630589672198</v>
      </c>
    </row>
    <row r="458" spans="1:22" ht="30" customHeight="1">
      <c r="A458" s="222" t="s">
        <v>323</v>
      </c>
      <c r="B458" s="96">
        <f>SUM(B459:B465)</f>
        <v>11120</v>
      </c>
      <c r="C458" s="96">
        <f>SUM(C459:C465)</f>
        <v>10652</v>
      </c>
      <c r="D458" s="96">
        <f>SUM(D459:D465)</f>
        <v>26536</v>
      </c>
      <c r="E458" s="223">
        <f t="shared" si="10"/>
        <v>2.4911753661284264</v>
      </c>
      <c r="F458" s="224">
        <v>5.3060836501901099</v>
      </c>
    </row>
    <row r="459" spans="1:22" ht="30" customHeight="1">
      <c r="A459" s="222" t="s">
        <v>54</v>
      </c>
      <c r="B459" s="96">
        <v>352</v>
      </c>
      <c r="C459" s="96">
        <v>352</v>
      </c>
      <c r="D459" s="96">
        <v>352</v>
      </c>
      <c r="E459" s="223">
        <f t="shared" si="10"/>
        <v>1</v>
      </c>
      <c r="F459" s="224">
        <v>-3.2967032967033003E-2</v>
      </c>
      <c r="O459"/>
      <c r="P459"/>
      <c r="Q459"/>
      <c r="R459"/>
      <c r="S459"/>
      <c r="T459"/>
      <c r="U459"/>
      <c r="V459"/>
    </row>
    <row r="460" spans="1:22" ht="30" customHeight="1">
      <c r="A460" s="222" t="s">
        <v>55</v>
      </c>
      <c r="B460" s="96">
        <v>62</v>
      </c>
      <c r="C460" s="96">
        <v>62</v>
      </c>
      <c r="D460" s="96">
        <v>62</v>
      </c>
      <c r="E460" s="223">
        <f t="shared" si="10"/>
        <v>1</v>
      </c>
      <c r="F460" s="224">
        <v>0.40909090909090901</v>
      </c>
      <c r="O460"/>
      <c r="P460"/>
      <c r="Q460"/>
      <c r="R460"/>
      <c r="S460"/>
      <c r="T460"/>
      <c r="U460"/>
      <c r="V460"/>
    </row>
    <row r="461" spans="1:22" ht="30" customHeight="1">
      <c r="A461" s="222" t="s">
        <v>506</v>
      </c>
      <c r="B461" s="96">
        <v>1000</v>
      </c>
      <c r="C461" s="96">
        <v>1000</v>
      </c>
      <c r="D461" s="96">
        <v>1200</v>
      </c>
      <c r="E461" s="223">
        <f t="shared" si="10"/>
        <v>1.2</v>
      </c>
      <c r="F461" s="224">
        <v>239</v>
      </c>
      <c r="O461"/>
      <c r="P461"/>
      <c r="Q461"/>
      <c r="R461"/>
      <c r="S461"/>
      <c r="T461"/>
      <c r="U461"/>
      <c r="V461"/>
    </row>
    <row r="462" spans="1:22" ht="30" customHeight="1">
      <c r="A462" s="222" t="s">
        <v>324</v>
      </c>
      <c r="B462" s="96">
        <v>6558</v>
      </c>
      <c r="C462" s="96">
        <v>6058</v>
      </c>
      <c r="D462" s="96">
        <v>21052</v>
      </c>
      <c r="E462" s="223">
        <f t="shared" si="10"/>
        <v>3.4750742819412346</v>
      </c>
      <c r="F462" s="224">
        <v>4209.3999999999996</v>
      </c>
      <c r="O462"/>
      <c r="P462"/>
      <c r="Q462"/>
      <c r="R462"/>
      <c r="S462"/>
      <c r="T462"/>
      <c r="U462"/>
      <c r="V462"/>
    </row>
    <row r="463" spans="1:22" ht="30" customHeight="1">
      <c r="A463" s="222" t="s">
        <v>325</v>
      </c>
      <c r="B463" s="96">
        <v>247</v>
      </c>
      <c r="C463" s="96">
        <v>247</v>
      </c>
      <c r="D463" s="96">
        <v>247</v>
      </c>
      <c r="E463" s="223">
        <f t="shared" si="10"/>
        <v>1</v>
      </c>
      <c r="F463" s="224">
        <v>0.30687830687830697</v>
      </c>
      <c r="O463"/>
      <c r="P463"/>
      <c r="Q463"/>
      <c r="R463"/>
      <c r="S463"/>
      <c r="T463"/>
      <c r="U463"/>
      <c r="V463"/>
    </row>
    <row r="464" spans="1:22" ht="30" customHeight="1">
      <c r="A464" s="222" t="s">
        <v>326</v>
      </c>
      <c r="B464" s="96">
        <v>1864</v>
      </c>
      <c r="C464" s="96">
        <v>1864</v>
      </c>
      <c r="D464" s="96">
        <v>2274</v>
      </c>
      <c r="E464" s="223">
        <f t="shared" si="10"/>
        <v>1.2199570815450644</v>
      </c>
      <c r="F464" s="224">
        <v>0.82650602409638596</v>
      </c>
      <c r="O464"/>
      <c r="P464"/>
      <c r="Q464"/>
      <c r="R464"/>
      <c r="S464"/>
      <c r="T464"/>
      <c r="U464"/>
      <c r="V464"/>
    </row>
    <row r="465" spans="1:22" ht="30" customHeight="1">
      <c r="A465" s="222" t="s">
        <v>327</v>
      </c>
      <c r="B465" s="96">
        <v>1037</v>
      </c>
      <c r="C465" s="96">
        <v>1069</v>
      </c>
      <c r="D465" s="96">
        <v>1349</v>
      </c>
      <c r="E465" s="223">
        <f t="shared" ref="E465:E531" si="11">D465/C465</f>
        <v>1.2619270346117868</v>
      </c>
      <c r="F465" s="224">
        <v>-0.42741935483871002</v>
      </c>
      <c r="O465"/>
      <c r="P465"/>
      <c r="Q465"/>
      <c r="R465"/>
      <c r="S465"/>
      <c r="T465"/>
      <c r="U465"/>
      <c r="V465"/>
    </row>
    <row r="466" spans="1:22" ht="30" customHeight="1">
      <c r="A466" s="222" t="s">
        <v>328</v>
      </c>
      <c r="B466" s="96">
        <f>SUM(B467:B467)</f>
        <v>13</v>
      </c>
      <c r="C466" s="96">
        <f>SUM(C467:C467)</f>
        <v>13</v>
      </c>
      <c r="D466" s="96">
        <f>SUM(D467:D467)</f>
        <v>13</v>
      </c>
      <c r="E466" s="223">
        <f t="shared" si="11"/>
        <v>1</v>
      </c>
      <c r="F466" s="224">
        <v>-0.93867924528301905</v>
      </c>
    </row>
    <row r="467" spans="1:22" ht="30" customHeight="1">
      <c r="A467" s="222" t="s">
        <v>507</v>
      </c>
      <c r="B467" s="96">
        <v>13</v>
      </c>
      <c r="C467" s="96">
        <v>13</v>
      </c>
      <c r="D467" s="96">
        <v>13</v>
      </c>
      <c r="E467" s="223">
        <f t="shared" si="11"/>
        <v>1</v>
      </c>
      <c r="F467" s="224">
        <v>-0.88793103448275901</v>
      </c>
      <c r="O467"/>
      <c r="P467"/>
      <c r="Q467"/>
      <c r="R467"/>
      <c r="S467"/>
      <c r="T467"/>
      <c r="U467"/>
      <c r="V467"/>
    </row>
    <row r="468" spans="1:22" ht="30" customHeight="1">
      <c r="A468" s="3" t="s">
        <v>508</v>
      </c>
      <c r="B468" s="96">
        <f>SUM(B469:B470)</f>
        <v>51</v>
      </c>
      <c r="C468" s="96">
        <f>SUM(C469:C470)</f>
        <v>51</v>
      </c>
      <c r="D468" s="96">
        <f>SUM(D469:D470)</f>
        <v>51</v>
      </c>
      <c r="E468" s="223">
        <f t="shared" si="11"/>
        <v>1</v>
      </c>
      <c r="F468" s="224">
        <v>-0.43956043956044</v>
      </c>
    </row>
    <row r="469" spans="1:22" ht="30" customHeight="1">
      <c r="A469" s="3" t="s">
        <v>54</v>
      </c>
      <c r="B469" s="96">
        <v>39</v>
      </c>
      <c r="C469" s="96">
        <v>39</v>
      </c>
      <c r="D469" s="96">
        <v>39</v>
      </c>
      <c r="E469" s="223">
        <f t="shared" si="11"/>
        <v>1</v>
      </c>
      <c r="F469" s="224">
        <v>-0.390625</v>
      </c>
      <c r="O469"/>
      <c r="P469"/>
      <c r="Q469"/>
      <c r="R469"/>
      <c r="S469"/>
      <c r="T469"/>
      <c r="U469"/>
      <c r="V469"/>
    </row>
    <row r="470" spans="1:22" ht="30" customHeight="1">
      <c r="A470" s="3" t="s">
        <v>509</v>
      </c>
      <c r="B470" s="96">
        <v>12</v>
      </c>
      <c r="C470" s="96">
        <v>12</v>
      </c>
      <c r="D470" s="96">
        <v>12</v>
      </c>
      <c r="E470" s="223">
        <f t="shared" si="11"/>
        <v>1</v>
      </c>
      <c r="F470" s="224">
        <v>-0.55555555555555602</v>
      </c>
      <c r="O470"/>
      <c r="P470"/>
      <c r="Q470"/>
      <c r="R470"/>
      <c r="S470"/>
      <c r="T470"/>
      <c r="U470"/>
      <c r="V470"/>
    </row>
    <row r="471" spans="1:22" ht="30" customHeight="1">
      <c r="A471" s="222" t="s">
        <v>329</v>
      </c>
      <c r="B471" s="96">
        <f>SUM(B472:B472)</f>
        <v>9895</v>
      </c>
      <c r="C471" s="96">
        <f>SUM(C472:C472)</f>
        <v>9384</v>
      </c>
      <c r="D471" s="96">
        <f>SUM(D472:D472)</f>
        <v>29123</v>
      </c>
      <c r="E471" s="223">
        <f t="shared" si="11"/>
        <v>3.1034739982949699</v>
      </c>
      <c r="F471" s="224">
        <v>2.4861144361982301</v>
      </c>
    </row>
    <row r="472" spans="1:22" ht="30" customHeight="1">
      <c r="A472" s="222" t="s">
        <v>330</v>
      </c>
      <c r="B472" s="96">
        <v>9895</v>
      </c>
      <c r="C472" s="96">
        <v>9384</v>
      </c>
      <c r="D472" s="96">
        <v>29123</v>
      </c>
      <c r="E472" s="223">
        <f t="shared" si="11"/>
        <v>3.1034739982949699</v>
      </c>
      <c r="F472" s="224">
        <v>3.58341202392194</v>
      </c>
      <c r="O472"/>
      <c r="P472"/>
      <c r="Q472"/>
      <c r="R472"/>
      <c r="S472"/>
      <c r="T472"/>
      <c r="U472"/>
      <c r="V472"/>
    </row>
    <row r="473" spans="1:22" ht="30" customHeight="1">
      <c r="A473" s="222" t="s">
        <v>331</v>
      </c>
      <c r="B473" s="96">
        <f>B474+B476+B479+B482</f>
        <v>1845</v>
      </c>
      <c r="C473" s="96">
        <f>C474+C476+C479+C482</f>
        <v>1670</v>
      </c>
      <c r="D473" s="96">
        <f>D474+D476+D479+D482</f>
        <v>52558</v>
      </c>
      <c r="E473" s="223">
        <f t="shared" si="11"/>
        <v>31.471856287425151</v>
      </c>
      <c r="F473" s="224">
        <v>19.067964872088599</v>
      </c>
    </row>
    <row r="474" spans="1:22" ht="30" customHeight="1">
      <c r="A474" s="225" t="s">
        <v>510</v>
      </c>
      <c r="B474" s="96">
        <f>SUM(B475)</f>
        <v>683</v>
      </c>
      <c r="C474" s="96">
        <f>SUM(C475)</f>
        <v>508</v>
      </c>
      <c r="D474" s="96">
        <f>SUM(D475)</f>
        <v>851</v>
      </c>
      <c r="E474" s="223">
        <f t="shared" si="11"/>
        <v>1.6751968503937007</v>
      </c>
      <c r="F474" s="224">
        <v>16.367346938775501</v>
      </c>
    </row>
    <row r="475" spans="1:22" ht="30" customHeight="1">
      <c r="A475" s="225" t="s">
        <v>511</v>
      </c>
      <c r="B475" s="96">
        <v>683</v>
      </c>
      <c r="C475" s="96">
        <v>508</v>
      </c>
      <c r="D475" s="96">
        <v>851</v>
      </c>
      <c r="E475" s="223">
        <f t="shared" si="11"/>
        <v>1.6751968503937007</v>
      </c>
      <c r="F475" s="224">
        <v>0</v>
      </c>
      <c r="O475"/>
      <c r="P475"/>
      <c r="Q475"/>
      <c r="R475"/>
      <c r="S475"/>
      <c r="T475"/>
      <c r="U475"/>
      <c r="V475"/>
    </row>
    <row r="476" spans="1:22" ht="30" customHeight="1">
      <c r="A476" s="222" t="s">
        <v>332</v>
      </c>
      <c r="B476" s="96">
        <f>SUM(B477:B478)</f>
        <v>603</v>
      </c>
      <c r="C476" s="96">
        <f>SUM(C477:C478)</f>
        <v>603</v>
      </c>
      <c r="D476" s="96">
        <f>SUM(D477:D478)</f>
        <v>603</v>
      </c>
      <c r="E476" s="223">
        <f t="shared" si="11"/>
        <v>1</v>
      </c>
      <c r="F476" s="224">
        <v>-0.111929307805596</v>
      </c>
    </row>
    <row r="477" spans="1:22" ht="30" customHeight="1">
      <c r="A477" s="222" t="s">
        <v>54</v>
      </c>
      <c r="B477" s="96">
        <v>472</v>
      </c>
      <c r="C477" s="96">
        <v>472</v>
      </c>
      <c r="D477" s="96">
        <v>472</v>
      </c>
      <c r="E477" s="223">
        <f t="shared" si="11"/>
        <v>1</v>
      </c>
      <c r="F477" s="224">
        <v>1.72413793103448E-2</v>
      </c>
      <c r="O477"/>
      <c r="P477"/>
      <c r="Q477"/>
      <c r="R477"/>
      <c r="S477"/>
      <c r="T477"/>
      <c r="U477"/>
      <c r="V477"/>
    </row>
    <row r="478" spans="1:22" ht="30" customHeight="1">
      <c r="A478" s="222" t="s">
        <v>333</v>
      </c>
      <c r="B478" s="96">
        <v>131</v>
      </c>
      <c r="C478" s="96">
        <v>131</v>
      </c>
      <c r="D478" s="96">
        <v>131</v>
      </c>
      <c r="E478" s="223">
        <f t="shared" si="11"/>
        <v>1</v>
      </c>
      <c r="F478" s="224">
        <v>-0.26815642458100603</v>
      </c>
      <c r="O478"/>
      <c r="P478"/>
      <c r="Q478"/>
      <c r="R478"/>
      <c r="S478"/>
      <c r="T478"/>
      <c r="U478"/>
      <c r="V478"/>
    </row>
    <row r="479" spans="1:22" ht="30" customHeight="1">
      <c r="A479" s="222" t="s">
        <v>334</v>
      </c>
      <c r="B479" s="96">
        <f>SUM(B480:B481)</f>
        <v>559</v>
      </c>
      <c r="C479" s="96">
        <f>SUM(C480:C481)</f>
        <v>559</v>
      </c>
      <c r="D479" s="96">
        <f>SUM(D480:D481)</f>
        <v>559</v>
      </c>
      <c r="E479" s="223">
        <f t="shared" si="11"/>
        <v>1</v>
      </c>
      <c r="F479" s="224">
        <v>-0.70438921205711302</v>
      </c>
    </row>
    <row r="480" spans="1:22" ht="30" customHeight="1">
      <c r="A480" s="222" t="s">
        <v>512</v>
      </c>
      <c r="B480" s="96">
        <v>455</v>
      </c>
      <c r="C480" s="96">
        <v>455</v>
      </c>
      <c r="D480" s="96">
        <v>455</v>
      </c>
      <c r="E480" s="223">
        <f t="shared" si="11"/>
        <v>1</v>
      </c>
      <c r="F480" s="224">
        <v>-0.752448313384113</v>
      </c>
      <c r="O480"/>
      <c r="P480"/>
      <c r="Q480"/>
      <c r="R480"/>
      <c r="S480"/>
      <c r="T480"/>
      <c r="U480"/>
      <c r="V480"/>
    </row>
    <row r="481" spans="1:22" ht="30" customHeight="1">
      <c r="A481" s="222" t="s">
        <v>335</v>
      </c>
      <c r="B481" s="96">
        <v>104</v>
      </c>
      <c r="C481" s="96">
        <v>104</v>
      </c>
      <c r="D481" s="96">
        <v>104</v>
      </c>
      <c r="E481" s="223">
        <f t="shared" si="11"/>
        <v>1</v>
      </c>
      <c r="F481" s="224">
        <v>0.96226415094339601</v>
      </c>
      <c r="O481"/>
      <c r="P481"/>
      <c r="Q481"/>
      <c r="R481"/>
      <c r="S481"/>
      <c r="T481"/>
      <c r="U481"/>
      <c r="V481"/>
    </row>
    <row r="482" spans="1:22" ht="30" customHeight="1">
      <c r="A482" s="222" t="s">
        <v>513</v>
      </c>
      <c r="B482" s="96">
        <f>SUM(B483)</f>
        <v>0</v>
      </c>
      <c r="C482" s="96">
        <f>SUM(C483)</f>
        <v>0</v>
      </c>
      <c r="D482" s="96">
        <f>SUM(D483)</f>
        <v>50545</v>
      </c>
      <c r="E482" s="223"/>
      <c r="F482" s="224"/>
    </row>
    <row r="483" spans="1:22" ht="30" customHeight="1">
      <c r="A483" s="222" t="s">
        <v>514</v>
      </c>
      <c r="B483" s="96">
        <v>0</v>
      </c>
      <c r="C483" s="96">
        <v>0</v>
      </c>
      <c r="D483" s="96">
        <v>50545</v>
      </c>
      <c r="E483" s="223"/>
      <c r="F483" s="224"/>
      <c r="O483"/>
      <c r="P483"/>
      <c r="Q483"/>
      <c r="R483"/>
      <c r="S483"/>
      <c r="T483"/>
      <c r="U483"/>
      <c r="V483"/>
    </row>
    <row r="484" spans="1:22" ht="30" customHeight="1">
      <c r="A484" s="222" t="s">
        <v>336</v>
      </c>
      <c r="B484" s="96">
        <f>B485+B489</f>
        <v>1005</v>
      </c>
      <c r="C484" s="96">
        <f>C485+C489</f>
        <v>2004</v>
      </c>
      <c r="D484" s="96">
        <f>D485+D489</f>
        <v>1571</v>
      </c>
      <c r="E484" s="223">
        <f t="shared" si="11"/>
        <v>0.78393213572854292</v>
      </c>
      <c r="F484" s="224">
        <v>1.6183333333333301</v>
      </c>
    </row>
    <row r="485" spans="1:22" ht="30" customHeight="1">
      <c r="A485" s="222" t="s">
        <v>337</v>
      </c>
      <c r="B485" s="96">
        <f>SUM(B486:B488)</f>
        <v>924</v>
      </c>
      <c r="C485" s="96">
        <f>SUM(C486:C488)</f>
        <v>1923</v>
      </c>
      <c r="D485" s="96">
        <f>SUM(D486:D488)</f>
        <v>1490</v>
      </c>
      <c r="E485" s="223">
        <f t="shared" si="11"/>
        <v>0.77483099323972959</v>
      </c>
      <c r="F485" s="224">
        <v>4.3024911032028497</v>
      </c>
    </row>
    <row r="486" spans="1:22" ht="30" customHeight="1">
      <c r="A486" s="222" t="s">
        <v>54</v>
      </c>
      <c r="B486" s="96">
        <v>289</v>
      </c>
      <c r="C486" s="96">
        <v>289</v>
      </c>
      <c r="D486" s="96">
        <v>289</v>
      </c>
      <c r="E486" s="223">
        <f t="shared" si="11"/>
        <v>1</v>
      </c>
      <c r="F486" s="224">
        <v>4.3321299638989202E-2</v>
      </c>
      <c r="O486"/>
      <c r="P486"/>
      <c r="Q486"/>
      <c r="R486"/>
      <c r="S486"/>
      <c r="T486"/>
      <c r="U486"/>
      <c r="V486"/>
    </row>
    <row r="487" spans="1:22" ht="30" customHeight="1">
      <c r="A487" s="225" t="s">
        <v>515</v>
      </c>
      <c r="B487" s="96">
        <v>1</v>
      </c>
      <c r="C487" s="96">
        <v>1</v>
      </c>
      <c r="D487" s="96">
        <v>1</v>
      </c>
      <c r="E487" s="223">
        <f t="shared" si="11"/>
        <v>1</v>
      </c>
      <c r="F487" s="224">
        <v>0</v>
      </c>
      <c r="O487"/>
      <c r="P487"/>
      <c r="Q487"/>
      <c r="R487"/>
      <c r="S487"/>
      <c r="T487"/>
      <c r="U487"/>
      <c r="V487"/>
    </row>
    <row r="488" spans="1:22" ht="30" customHeight="1">
      <c r="A488" s="222" t="s">
        <v>338</v>
      </c>
      <c r="B488" s="96">
        <v>634</v>
      </c>
      <c r="C488" s="96">
        <v>1633</v>
      </c>
      <c r="D488" s="96">
        <v>1200</v>
      </c>
      <c r="E488" s="223">
        <f t="shared" si="11"/>
        <v>0.73484384568279237</v>
      </c>
      <c r="F488" s="224"/>
      <c r="O488"/>
      <c r="P488"/>
      <c r="Q488"/>
      <c r="R488"/>
      <c r="S488"/>
      <c r="T488"/>
      <c r="U488"/>
      <c r="V488"/>
    </row>
    <row r="489" spans="1:22" ht="30" customHeight="1">
      <c r="A489" s="222" t="s">
        <v>339</v>
      </c>
      <c r="B489" s="96">
        <f>SUM(B490)</f>
        <v>81</v>
      </c>
      <c r="C489" s="96">
        <f>SUM(C490)</f>
        <v>81</v>
      </c>
      <c r="D489" s="96">
        <f>SUM(D490)</f>
        <v>81</v>
      </c>
      <c r="E489" s="223">
        <f t="shared" si="11"/>
        <v>1</v>
      </c>
      <c r="F489" s="224">
        <v>1.0249999999999999</v>
      </c>
    </row>
    <row r="490" spans="1:22" ht="30" customHeight="1">
      <c r="A490" s="222" t="s">
        <v>340</v>
      </c>
      <c r="B490" s="96">
        <v>81</v>
      </c>
      <c r="C490" s="96">
        <v>81</v>
      </c>
      <c r="D490" s="96">
        <v>81</v>
      </c>
      <c r="E490" s="223">
        <f t="shared" si="11"/>
        <v>1</v>
      </c>
      <c r="F490" s="224">
        <v>1.0249999999999999</v>
      </c>
      <c r="O490"/>
      <c r="P490"/>
      <c r="Q490"/>
      <c r="R490"/>
      <c r="S490"/>
      <c r="T490"/>
      <c r="U490"/>
      <c r="V490"/>
    </row>
    <row r="491" spans="1:22" ht="30" customHeight="1">
      <c r="A491" s="222" t="s">
        <v>341</v>
      </c>
      <c r="B491" s="96">
        <f>B492</f>
        <v>0</v>
      </c>
      <c r="C491" s="96">
        <f>C492</f>
        <v>100</v>
      </c>
      <c r="D491" s="96">
        <f>D492</f>
        <v>220</v>
      </c>
      <c r="E491" s="223">
        <f t="shared" si="11"/>
        <v>2.2000000000000002</v>
      </c>
      <c r="F491" s="224">
        <v>0</v>
      </c>
    </row>
    <row r="492" spans="1:22" ht="30" customHeight="1">
      <c r="A492" s="222" t="s">
        <v>516</v>
      </c>
      <c r="B492" s="96">
        <f>SUM(B493)</f>
        <v>0</v>
      </c>
      <c r="C492" s="96">
        <f>SUM(C493)</f>
        <v>100</v>
      </c>
      <c r="D492" s="96">
        <f>SUM(D493)</f>
        <v>220</v>
      </c>
      <c r="E492" s="223">
        <f t="shared" si="11"/>
        <v>2.2000000000000002</v>
      </c>
      <c r="F492" s="224">
        <v>0</v>
      </c>
    </row>
    <row r="493" spans="1:22" ht="30" customHeight="1">
      <c r="A493" s="222" t="s">
        <v>517</v>
      </c>
      <c r="B493" s="96"/>
      <c r="C493" s="96">
        <v>100</v>
      </c>
      <c r="D493" s="96">
        <v>220</v>
      </c>
      <c r="E493" s="223">
        <f t="shared" si="11"/>
        <v>2.2000000000000002</v>
      </c>
      <c r="F493" s="224">
        <v>0</v>
      </c>
      <c r="O493"/>
      <c r="P493"/>
      <c r="Q493"/>
      <c r="R493"/>
      <c r="S493"/>
      <c r="T493"/>
      <c r="U493"/>
      <c r="V493"/>
    </row>
    <row r="494" spans="1:22" ht="30" customHeight="1">
      <c r="A494" s="222" t="s">
        <v>342</v>
      </c>
      <c r="B494" s="96"/>
      <c r="C494" s="96"/>
      <c r="D494" s="96"/>
      <c r="E494" s="223"/>
      <c r="F494" s="224"/>
    </row>
    <row r="495" spans="1:22" ht="30" customHeight="1">
      <c r="A495" s="222" t="s">
        <v>343</v>
      </c>
      <c r="B495" s="96">
        <f>B496+B502</f>
        <v>3401</v>
      </c>
      <c r="C495" s="96">
        <f>C496+C502</f>
        <v>7586</v>
      </c>
      <c r="D495" s="96">
        <f>D496+D502</f>
        <v>7964</v>
      </c>
      <c r="E495" s="223">
        <f t="shared" si="11"/>
        <v>1.0498286316899552</v>
      </c>
      <c r="F495" s="224">
        <v>5.1630793608873599E-2</v>
      </c>
    </row>
    <row r="496" spans="1:22" ht="30" customHeight="1">
      <c r="A496" s="222" t="s">
        <v>344</v>
      </c>
      <c r="B496" s="96">
        <f>SUM(B497:B501)</f>
        <v>3326</v>
      </c>
      <c r="C496" s="96">
        <f>SUM(C497:C501)</f>
        <v>7511</v>
      </c>
      <c r="D496" s="96">
        <f>SUM(D497:D501)</f>
        <v>7889</v>
      </c>
      <c r="E496" s="223">
        <f t="shared" si="11"/>
        <v>1.0503261882572228</v>
      </c>
      <c r="F496" s="224">
        <v>6.17765814266487E-2</v>
      </c>
    </row>
    <row r="497" spans="1:22" ht="30" customHeight="1">
      <c r="A497" s="222" t="s">
        <v>54</v>
      </c>
      <c r="B497" s="96">
        <v>521</v>
      </c>
      <c r="C497" s="96">
        <v>706</v>
      </c>
      <c r="D497" s="96">
        <v>706</v>
      </c>
      <c r="E497" s="223">
        <f t="shared" si="11"/>
        <v>1</v>
      </c>
      <c r="F497" s="224">
        <v>0.10485133020344301</v>
      </c>
      <c r="O497"/>
      <c r="P497"/>
      <c r="Q497"/>
      <c r="R497"/>
      <c r="S497"/>
      <c r="T497"/>
      <c r="U497"/>
      <c r="V497"/>
    </row>
    <row r="498" spans="1:22" ht="30" customHeight="1">
      <c r="A498" s="225" t="s">
        <v>55</v>
      </c>
      <c r="B498" s="96">
        <v>68</v>
      </c>
      <c r="C498" s="96">
        <v>163</v>
      </c>
      <c r="D498" s="96">
        <v>163</v>
      </c>
      <c r="E498" s="223">
        <f t="shared" si="11"/>
        <v>1</v>
      </c>
      <c r="F498" s="224">
        <v>0.22556390977443599</v>
      </c>
      <c r="O498"/>
      <c r="P498"/>
      <c r="Q498"/>
      <c r="R498"/>
      <c r="S498"/>
      <c r="T498"/>
      <c r="U498"/>
      <c r="V498"/>
    </row>
    <row r="499" spans="1:22" ht="30" customHeight="1">
      <c r="A499" s="222" t="s">
        <v>345</v>
      </c>
      <c r="B499" s="96">
        <v>258</v>
      </c>
      <c r="C499" s="96">
        <v>291</v>
      </c>
      <c r="D499" s="96">
        <v>291</v>
      </c>
      <c r="E499" s="223">
        <f t="shared" si="11"/>
        <v>1</v>
      </c>
      <c r="F499" s="224">
        <v>-0.75648535564853603</v>
      </c>
      <c r="O499"/>
      <c r="P499"/>
      <c r="Q499"/>
      <c r="R499"/>
      <c r="S499"/>
      <c r="T499"/>
      <c r="U499"/>
      <c r="V499"/>
    </row>
    <row r="500" spans="1:22" ht="30" customHeight="1">
      <c r="A500" s="222" t="s">
        <v>58</v>
      </c>
      <c r="B500" s="96">
        <v>1253</v>
      </c>
      <c r="C500" s="96">
        <v>2450</v>
      </c>
      <c r="D500" s="96">
        <v>2450</v>
      </c>
      <c r="E500" s="223">
        <f t="shared" si="11"/>
        <v>1</v>
      </c>
      <c r="F500" s="224">
        <v>-4.7804119704625003E-2</v>
      </c>
      <c r="O500"/>
      <c r="P500"/>
      <c r="Q500"/>
      <c r="R500"/>
      <c r="S500"/>
      <c r="T500"/>
      <c r="U500"/>
      <c r="V500"/>
    </row>
    <row r="501" spans="1:22" ht="30" customHeight="1">
      <c r="A501" s="222" t="s">
        <v>346</v>
      </c>
      <c r="B501" s="96">
        <v>1226</v>
      </c>
      <c r="C501" s="96">
        <v>3901</v>
      </c>
      <c r="D501" s="96">
        <v>4279</v>
      </c>
      <c r="E501" s="223">
        <f t="shared" si="11"/>
        <v>1.0968982312227633</v>
      </c>
      <c r="F501" s="224">
        <v>1.0975490196078399</v>
      </c>
      <c r="O501"/>
      <c r="P501"/>
      <c r="Q501"/>
      <c r="R501"/>
      <c r="S501"/>
      <c r="T501"/>
      <c r="U501"/>
      <c r="V501"/>
    </row>
    <row r="502" spans="1:22" ht="30" customHeight="1">
      <c r="A502" s="222" t="s">
        <v>347</v>
      </c>
      <c r="B502" s="96">
        <f>SUM(B503:B504)</f>
        <v>75</v>
      </c>
      <c r="C502" s="96">
        <f>SUM(C503:C504)</f>
        <v>75</v>
      </c>
      <c r="D502" s="96">
        <f>SUM(D503:D504)</f>
        <v>75</v>
      </c>
      <c r="E502" s="223">
        <f t="shared" si="11"/>
        <v>1</v>
      </c>
      <c r="F502" s="224">
        <v>-0.46043165467625902</v>
      </c>
    </row>
    <row r="503" spans="1:22" ht="30" customHeight="1">
      <c r="A503" s="222" t="s">
        <v>348</v>
      </c>
      <c r="B503" s="96">
        <v>8</v>
      </c>
      <c r="C503" s="96">
        <v>8</v>
      </c>
      <c r="D503" s="96">
        <v>8</v>
      </c>
      <c r="E503" s="223">
        <f t="shared" si="11"/>
        <v>1</v>
      </c>
      <c r="F503" s="224">
        <v>-0.63636363636363602</v>
      </c>
      <c r="O503"/>
      <c r="P503"/>
      <c r="Q503"/>
      <c r="R503"/>
      <c r="S503"/>
      <c r="T503"/>
      <c r="U503"/>
      <c r="V503"/>
    </row>
    <row r="504" spans="1:22" ht="30" customHeight="1">
      <c r="A504" s="222" t="s">
        <v>349</v>
      </c>
      <c r="B504" s="96">
        <v>67</v>
      </c>
      <c r="C504" s="96">
        <v>67</v>
      </c>
      <c r="D504" s="96">
        <v>67</v>
      </c>
      <c r="E504" s="223">
        <f t="shared" si="11"/>
        <v>1</v>
      </c>
      <c r="F504" s="224">
        <v>-0.427350427350427</v>
      </c>
      <c r="O504"/>
      <c r="P504"/>
      <c r="Q504"/>
      <c r="R504"/>
      <c r="S504"/>
      <c r="T504"/>
      <c r="U504"/>
      <c r="V504"/>
    </row>
    <row r="505" spans="1:22" ht="30" customHeight="1">
      <c r="A505" s="222" t="s">
        <v>350</v>
      </c>
      <c r="B505" s="96">
        <f>B506+B511+B513</f>
        <v>14009</v>
      </c>
      <c r="C505" s="96">
        <f>C506+C511+C513</f>
        <v>44185</v>
      </c>
      <c r="D505" s="96">
        <f>D506+D511+D513</f>
        <v>46395</v>
      </c>
      <c r="E505" s="223">
        <f t="shared" si="11"/>
        <v>1.0500169740862284</v>
      </c>
      <c r="F505" s="224">
        <v>0.97224111545655501</v>
      </c>
    </row>
    <row r="506" spans="1:22" ht="30" customHeight="1">
      <c r="A506" s="222" t="s">
        <v>351</v>
      </c>
      <c r="B506" s="96">
        <f>SUM(B507:B510)</f>
        <v>9610</v>
      </c>
      <c r="C506" s="96">
        <f>SUM(C507:C510)</f>
        <v>32242</v>
      </c>
      <c r="D506" s="96">
        <f>SUM(D507:D510)</f>
        <v>33899</v>
      </c>
      <c r="E506" s="223">
        <f t="shared" si="11"/>
        <v>1.0513925935115687</v>
      </c>
      <c r="F506" s="224">
        <v>2.33290728541933</v>
      </c>
    </row>
    <row r="507" spans="1:22" ht="30" customHeight="1">
      <c r="A507" s="222" t="s">
        <v>518</v>
      </c>
      <c r="B507" s="96">
        <v>7391</v>
      </c>
      <c r="C507" s="96">
        <v>30023</v>
      </c>
      <c r="D507" s="96">
        <v>31680</v>
      </c>
      <c r="E507" s="223">
        <f t="shared" si="11"/>
        <v>1.055191020217833</v>
      </c>
      <c r="F507" s="224">
        <v>3.5044788852552302</v>
      </c>
      <c r="O507"/>
      <c r="P507"/>
      <c r="Q507"/>
      <c r="R507"/>
      <c r="S507"/>
      <c r="T507"/>
      <c r="U507"/>
      <c r="V507"/>
    </row>
    <row r="508" spans="1:22" ht="30" customHeight="1">
      <c r="A508" s="222" t="s">
        <v>519</v>
      </c>
      <c r="B508" s="96">
        <v>554</v>
      </c>
      <c r="C508" s="96">
        <v>554</v>
      </c>
      <c r="D508" s="96">
        <v>554</v>
      </c>
      <c r="E508" s="223">
        <f t="shared" si="11"/>
        <v>1</v>
      </c>
      <c r="F508" s="224">
        <v>-5.13698630136986E-2</v>
      </c>
      <c r="O508"/>
      <c r="P508"/>
      <c r="Q508"/>
      <c r="R508"/>
      <c r="S508"/>
      <c r="T508"/>
      <c r="U508"/>
      <c r="V508"/>
    </row>
    <row r="509" spans="1:22" ht="30" customHeight="1">
      <c r="A509" s="222" t="s">
        <v>520</v>
      </c>
      <c r="B509" s="96">
        <v>1155</v>
      </c>
      <c r="C509" s="96">
        <v>1155</v>
      </c>
      <c r="D509" s="96">
        <v>1155</v>
      </c>
      <c r="E509" s="223">
        <f t="shared" si="11"/>
        <v>1</v>
      </c>
      <c r="F509" s="224">
        <v>-0.176764076977904</v>
      </c>
      <c r="O509"/>
      <c r="P509"/>
      <c r="Q509"/>
      <c r="R509"/>
      <c r="S509"/>
      <c r="T509"/>
      <c r="U509"/>
      <c r="V509"/>
    </row>
    <row r="510" spans="1:22" ht="30" customHeight="1">
      <c r="A510" s="3" t="s">
        <v>521</v>
      </c>
      <c r="B510" s="96">
        <v>510</v>
      </c>
      <c r="C510" s="96">
        <v>510</v>
      </c>
      <c r="D510" s="96">
        <v>510</v>
      </c>
      <c r="E510" s="223">
        <f t="shared" si="11"/>
        <v>1</v>
      </c>
      <c r="F510" s="224">
        <v>-0.46372239747634098</v>
      </c>
      <c r="O510"/>
      <c r="P510"/>
      <c r="Q510"/>
      <c r="R510"/>
      <c r="S510"/>
      <c r="T510"/>
      <c r="U510"/>
      <c r="V510"/>
    </row>
    <row r="511" spans="1:22" ht="30" customHeight="1">
      <c r="A511" s="222" t="s">
        <v>352</v>
      </c>
      <c r="B511" s="96">
        <f>SUM(B512)</f>
        <v>2975</v>
      </c>
      <c r="C511" s="96">
        <f>SUM(C512)</f>
        <v>10519</v>
      </c>
      <c r="D511" s="96">
        <f>SUM(D512)</f>
        <v>11072</v>
      </c>
      <c r="E511" s="223">
        <f t="shared" si="11"/>
        <v>1.0525715372183668</v>
      </c>
      <c r="F511" s="224">
        <v>-4.1468271145355402E-2</v>
      </c>
    </row>
    <row r="512" spans="1:22" ht="30" customHeight="1">
      <c r="A512" s="222" t="s">
        <v>353</v>
      </c>
      <c r="B512" s="96">
        <v>2975</v>
      </c>
      <c r="C512" s="96">
        <v>10519</v>
      </c>
      <c r="D512" s="96">
        <v>11072</v>
      </c>
      <c r="E512" s="223">
        <f t="shared" si="11"/>
        <v>1.0525715372183668</v>
      </c>
      <c r="F512" s="224">
        <v>-4.1468271145355402E-2</v>
      </c>
      <c r="O512"/>
      <c r="P512"/>
      <c r="Q512"/>
      <c r="R512"/>
      <c r="S512"/>
      <c r="T512"/>
      <c r="U512"/>
      <c r="V512"/>
    </row>
    <row r="513" spans="1:22" ht="30" customHeight="1">
      <c r="A513" s="222" t="s">
        <v>354</v>
      </c>
      <c r="B513" s="96">
        <f>SUM(B514)</f>
        <v>1424</v>
      </c>
      <c r="C513" s="96">
        <f>SUM(C514)</f>
        <v>1424</v>
      </c>
      <c r="D513" s="96">
        <f>SUM(D514)</f>
        <v>1424</v>
      </c>
      <c r="E513" s="223">
        <f t="shared" si="11"/>
        <v>1</v>
      </c>
      <c r="F513" s="224">
        <v>-0.20976692563818</v>
      </c>
    </row>
    <row r="514" spans="1:22" ht="30" customHeight="1">
      <c r="A514" s="222" t="s">
        <v>355</v>
      </c>
      <c r="B514" s="96">
        <v>1424</v>
      </c>
      <c r="C514" s="96">
        <v>1424</v>
      </c>
      <c r="D514" s="96">
        <v>1424</v>
      </c>
      <c r="E514" s="223">
        <f t="shared" si="11"/>
        <v>1</v>
      </c>
      <c r="F514" s="224">
        <v>-0.20976692563818</v>
      </c>
      <c r="O514"/>
      <c r="P514"/>
      <c r="Q514"/>
      <c r="R514"/>
      <c r="S514"/>
      <c r="T514"/>
      <c r="U514"/>
      <c r="V514"/>
    </row>
    <row r="515" spans="1:22" ht="30" customHeight="1">
      <c r="A515" s="222" t="s">
        <v>356</v>
      </c>
      <c r="B515" s="96">
        <f>B516+B522</f>
        <v>376</v>
      </c>
      <c r="C515" s="96">
        <f>C516+C522</f>
        <v>506</v>
      </c>
      <c r="D515" s="96">
        <f>D516+D522</f>
        <v>917</v>
      </c>
      <c r="E515" s="223">
        <f t="shared" si="11"/>
        <v>1.8122529644268774</v>
      </c>
      <c r="F515" s="224">
        <v>-0.47838452787258201</v>
      </c>
    </row>
    <row r="516" spans="1:22" ht="30" customHeight="1">
      <c r="A516" s="222" t="s">
        <v>357</v>
      </c>
      <c r="B516" s="96">
        <f>SUM(B517:B521)</f>
        <v>365</v>
      </c>
      <c r="C516" s="96">
        <f>SUM(C517:C521)</f>
        <v>495</v>
      </c>
      <c r="D516" s="96">
        <f>SUM(D517:D521)</f>
        <v>906</v>
      </c>
      <c r="E516" s="223">
        <f t="shared" si="11"/>
        <v>1.8303030303030303</v>
      </c>
      <c r="F516" s="224">
        <v>-0.40706806282722502</v>
      </c>
    </row>
    <row r="517" spans="1:22" ht="30" customHeight="1">
      <c r="A517" s="225" t="s">
        <v>54</v>
      </c>
      <c r="B517" s="96">
        <v>81</v>
      </c>
      <c r="C517" s="96">
        <v>102</v>
      </c>
      <c r="D517" s="96">
        <v>170</v>
      </c>
      <c r="E517" s="223">
        <f t="shared" si="11"/>
        <v>1.6666666666666667</v>
      </c>
      <c r="F517" s="224">
        <v>-0.36329588014981301</v>
      </c>
      <c r="O517"/>
      <c r="P517"/>
      <c r="Q517"/>
      <c r="R517"/>
      <c r="S517"/>
      <c r="T517"/>
      <c r="U517"/>
      <c r="V517"/>
    </row>
    <row r="518" spans="1:22" ht="30" customHeight="1">
      <c r="A518" s="225" t="s">
        <v>522</v>
      </c>
      <c r="B518" s="96">
        <v>60</v>
      </c>
      <c r="C518" s="96">
        <v>61</v>
      </c>
      <c r="D518" s="96">
        <v>62</v>
      </c>
      <c r="E518" s="223">
        <f t="shared" si="11"/>
        <v>1.0163934426229508</v>
      </c>
      <c r="F518" s="224">
        <v>-0.34736842105263199</v>
      </c>
      <c r="O518"/>
      <c r="P518"/>
      <c r="Q518"/>
      <c r="R518"/>
      <c r="S518"/>
      <c r="T518"/>
      <c r="U518"/>
      <c r="V518"/>
    </row>
    <row r="519" spans="1:22" ht="30" customHeight="1">
      <c r="A519" s="225" t="s">
        <v>523</v>
      </c>
      <c r="B519" s="96">
        <v>48</v>
      </c>
      <c r="C519" s="96">
        <v>112</v>
      </c>
      <c r="D519" s="96">
        <v>180</v>
      </c>
      <c r="E519" s="223">
        <f t="shared" si="11"/>
        <v>1.6071428571428572</v>
      </c>
      <c r="F519" s="224">
        <v>0</v>
      </c>
      <c r="O519"/>
      <c r="P519"/>
      <c r="Q519"/>
      <c r="R519"/>
      <c r="S519"/>
      <c r="T519"/>
      <c r="U519"/>
      <c r="V519"/>
    </row>
    <row r="520" spans="1:22" ht="30" customHeight="1">
      <c r="A520" s="222" t="s">
        <v>58</v>
      </c>
      <c r="B520" s="96">
        <v>81</v>
      </c>
      <c r="C520" s="96">
        <v>82</v>
      </c>
      <c r="D520" s="96">
        <v>219</v>
      </c>
      <c r="E520" s="223">
        <f t="shared" si="11"/>
        <v>2.6707317073170733</v>
      </c>
      <c r="F520" s="224">
        <v>6.8292682926829301E-2</v>
      </c>
      <c r="O520"/>
      <c r="P520"/>
      <c r="Q520"/>
      <c r="R520"/>
      <c r="S520"/>
      <c r="T520"/>
      <c r="U520"/>
      <c r="V520"/>
    </row>
    <row r="521" spans="1:22" ht="30" customHeight="1">
      <c r="A521" s="222" t="s">
        <v>358</v>
      </c>
      <c r="B521" s="96">
        <v>95</v>
      </c>
      <c r="C521" s="96">
        <v>138</v>
      </c>
      <c r="D521" s="96">
        <v>275</v>
      </c>
      <c r="E521" s="223">
        <f t="shared" si="11"/>
        <v>1.9927536231884058</v>
      </c>
      <c r="F521" s="224">
        <v>-0.43877551020408201</v>
      </c>
      <c r="O521"/>
      <c r="P521"/>
      <c r="Q521"/>
      <c r="R521"/>
      <c r="S521"/>
      <c r="T521"/>
      <c r="U521"/>
      <c r="V521"/>
    </row>
    <row r="522" spans="1:22" ht="30" customHeight="1">
      <c r="A522" s="222" t="s">
        <v>524</v>
      </c>
      <c r="B522" s="96">
        <f>SUM(B523:B523)</f>
        <v>11</v>
      </c>
      <c r="C522" s="96">
        <f>SUM(C523:C523)</f>
        <v>11</v>
      </c>
      <c r="D522" s="96">
        <f>SUM(D523:D523)</f>
        <v>11</v>
      </c>
      <c r="E522" s="223">
        <f t="shared" si="11"/>
        <v>1</v>
      </c>
      <c r="F522" s="224">
        <v>-0.95217391304347798</v>
      </c>
    </row>
    <row r="523" spans="1:22" ht="30" customHeight="1">
      <c r="A523" s="225" t="s">
        <v>525</v>
      </c>
      <c r="B523" s="96">
        <v>11</v>
      </c>
      <c r="C523" s="96">
        <v>11</v>
      </c>
      <c r="D523" s="96">
        <v>11</v>
      </c>
      <c r="E523" s="223">
        <f t="shared" si="11"/>
        <v>1</v>
      </c>
      <c r="F523" s="224"/>
      <c r="O523"/>
      <c r="P523"/>
      <c r="Q523"/>
      <c r="R523"/>
      <c r="S523"/>
      <c r="T523"/>
      <c r="U523"/>
      <c r="V523"/>
    </row>
    <row r="524" spans="1:22" ht="30" customHeight="1">
      <c r="A524" s="222" t="s">
        <v>359</v>
      </c>
      <c r="B524" s="96">
        <f>B525+B532+B537+B542+B544+B546</f>
        <v>1796</v>
      </c>
      <c r="C524" s="96">
        <f>C525+C532+C537+C542+C544+C546</f>
        <v>8409</v>
      </c>
      <c r="D524" s="96">
        <f>D525+D532+D537+D542+D544</f>
        <v>9554</v>
      </c>
      <c r="E524" s="223">
        <f t="shared" si="11"/>
        <v>1.1361636342014507</v>
      </c>
      <c r="F524" s="224">
        <v>1.04636139084173</v>
      </c>
    </row>
    <row r="525" spans="1:22" ht="30" customHeight="1">
      <c r="A525" s="222" t="s">
        <v>360</v>
      </c>
      <c r="B525" s="96">
        <f>SUM(B526:B531)</f>
        <v>492</v>
      </c>
      <c r="C525" s="96">
        <f>SUM(C526:C531)</f>
        <v>1631</v>
      </c>
      <c r="D525" s="96">
        <f>SUM(D526:D531)</f>
        <v>1917</v>
      </c>
      <c r="E525" s="223">
        <f t="shared" si="11"/>
        <v>1.1753525444512569</v>
      </c>
      <c r="F525" s="224">
        <v>-0.11821527138914401</v>
      </c>
    </row>
    <row r="526" spans="1:22" ht="30" customHeight="1">
      <c r="A526" s="222" t="s">
        <v>54</v>
      </c>
      <c r="B526" s="96">
        <v>93</v>
      </c>
      <c r="C526" s="96">
        <v>438</v>
      </c>
      <c r="D526" s="96">
        <v>581</v>
      </c>
      <c r="E526" s="223">
        <f t="shared" si="11"/>
        <v>1.3264840182648401</v>
      </c>
      <c r="F526" s="224">
        <v>4.3087971274685798E-2</v>
      </c>
      <c r="O526"/>
      <c r="P526"/>
      <c r="Q526"/>
      <c r="R526"/>
      <c r="S526"/>
      <c r="T526"/>
      <c r="U526"/>
      <c r="V526"/>
    </row>
    <row r="527" spans="1:22" ht="30" customHeight="1">
      <c r="A527" s="3" t="s">
        <v>55</v>
      </c>
      <c r="B527" s="96">
        <v>66</v>
      </c>
      <c r="C527" s="96">
        <v>66</v>
      </c>
      <c r="D527" s="96">
        <v>66</v>
      </c>
      <c r="E527" s="223">
        <f t="shared" si="11"/>
        <v>1</v>
      </c>
      <c r="F527" s="224">
        <v>-0.84057971014492705</v>
      </c>
      <c r="O527"/>
      <c r="P527"/>
      <c r="Q527"/>
      <c r="R527"/>
      <c r="S527"/>
      <c r="T527"/>
      <c r="U527"/>
      <c r="V527"/>
    </row>
    <row r="528" spans="1:22" ht="30" customHeight="1">
      <c r="A528" s="222" t="s">
        <v>361</v>
      </c>
      <c r="B528" s="96">
        <v>95</v>
      </c>
      <c r="C528" s="96">
        <v>233</v>
      </c>
      <c r="D528" s="96">
        <v>233</v>
      </c>
      <c r="E528" s="223">
        <f t="shared" si="11"/>
        <v>1</v>
      </c>
      <c r="F528" s="224">
        <v>0.15346534653465299</v>
      </c>
      <c r="O528"/>
      <c r="P528"/>
      <c r="Q528"/>
      <c r="R528"/>
      <c r="S528"/>
      <c r="T528"/>
      <c r="U528"/>
      <c r="V528"/>
    </row>
    <row r="529" spans="1:22" ht="30" customHeight="1">
      <c r="A529" s="222" t="s">
        <v>362</v>
      </c>
      <c r="B529" s="96">
        <v>61</v>
      </c>
      <c r="C529" s="96">
        <v>114</v>
      </c>
      <c r="D529" s="96">
        <v>114</v>
      </c>
      <c r="E529" s="223">
        <f t="shared" si="11"/>
        <v>1</v>
      </c>
      <c r="F529" s="224">
        <v>-0.14925373134328401</v>
      </c>
      <c r="O529"/>
      <c r="P529"/>
      <c r="Q529"/>
      <c r="R529"/>
      <c r="S529"/>
      <c r="T529"/>
      <c r="U529"/>
      <c r="V529"/>
    </row>
    <row r="530" spans="1:22" ht="30" customHeight="1">
      <c r="A530" s="222" t="s">
        <v>58</v>
      </c>
      <c r="B530" s="96">
        <v>73</v>
      </c>
      <c r="C530" s="96">
        <v>195</v>
      </c>
      <c r="D530" s="96">
        <v>195</v>
      </c>
      <c r="E530" s="223">
        <f t="shared" si="11"/>
        <v>1</v>
      </c>
      <c r="F530" s="224">
        <v>-2.5000000000000001E-2</v>
      </c>
      <c r="O530"/>
      <c r="P530"/>
      <c r="Q530"/>
      <c r="R530"/>
      <c r="S530"/>
      <c r="T530"/>
      <c r="U530"/>
      <c r="V530"/>
    </row>
    <row r="531" spans="1:22" ht="30" customHeight="1">
      <c r="A531" s="222" t="s">
        <v>363</v>
      </c>
      <c r="B531" s="96">
        <v>104</v>
      </c>
      <c r="C531" s="96">
        <v>585</v>
      </c>
      <c r="D531" s="96">
        <v>728</v>
      </c>
      <c r="E531" s="223">
        <f t="shared" si="11"/>
        <v>1.2444444444444445</v>
      </c>
      <c r="F531" s="224">
        <v>0.67356321839080502</v>
      </c>
      <c r="O531"/>
      <c r="P531"/>
      <c r="Q531"/>
      <c r="R531"/>
      <c r="S531"/>
      <c r="T531"/>
      <c r="U531"/>
      <c r="V531"/>
    </row>
    <row r="532" spans="1:22" ht="30" customHeight="1">
      <c r="A532" s="222" t="s">
        <v>526</v>
      </c>
      <c r="B532" s="96">
        <f>SUM(B533:B536)</f>
        <v>728</v>
      </c>
      <c r="C532" s="96">
        <f>SUM(C533:C536)</f>
        <v>4740</v>
      </c>
      <c r="D532" s="96">
        <f>SUM(D533:D536)</f>
        <v>6829</v>
      </c>
      <c r="E532" s="223">
        <f t="shared" ref="E532:E557" si="12">D532/C532</f>
        <v>1.4407172995780591</v>
      </c>
      <c r="F532" s="224">
        <v>2.0445831475702199</v>
      </c>
    </row>
    <row r="533" spans="1:22" ht="30" customHeight="1">
      <c r="A533" s="222" t="s">
        <v>54</v>
      </c>
      <c r="B533" s="96">
        <v>253</v>
      </c>
      <c r="C533" s="96">
        <v>496</v>
      </c>
      <c r="D533" s="96">
        <v>496</v>
      </c>
      <c r="E533" s="223">
        <f t="shared" si="12"/>
        <v>1</v>
      </c>
      <c r="F533" s="224">
        <v>7.3593073593073599E-2</v>
      </c>
      <c r="O533"/>
      <c r="P533"/>
      <c r="Q533"/>
      <c r="R533"/>
      <c r="S533"/>
      <c r="T533"/>
      <c r="U533"/>
      <c r="V533"/>
    </row>
    <row r="534" spans="1:22" ht="30" customHeight="1">
      <c r="A534" s="222" t="s">
        <v>55</v>
      </c>
      <c r="B534" s="96">
        <v>100</v>
      </c>
      <c r="C534" s="96">
        <v>100</v>
      </c>
      <c r="D534" s="96">
        <v>100</v>
      </c>
      <c r="E534" s="223">
        <f t="shared" si="12"/>
        <v>1</v>
      </c>
      <c r="F534" s="224"/>
      <c r="O534"/>
      <c r="P534"/>
      <c r="Q534"/>
      <c r="R534"/>
      <c r="S534"/>
      <c r="T534"/>
      <c r="U534"/>
      <c r="V534"/>
    </row>
    <row r="535" spans="1:22" ht="30" customHeight="1">
      <c r="A535" s="225" t="s">
        <v>527</v>
      </c>
      <c r="B535" s="96">
        <v>228</v>
      </c>
      <c r="C535" s="96">
        <v>3677</v>
      </c>
      <c r="D535" s="96">
        <v>5766</v>
      </c>
      <c r="E535" s="223">
        <f t="shared" si="12"/>
        <v>1.5681261898286647</v>
      </c>
      <c r="F535" s="224">
        <v>2.2929754426042299</v>
      </c>
      <c r="O535"/>
      <c r="P535"/>
      <c r="Q535"/>
      <c r="R535"/>
      <c r="S535"/>
      <c r="T535"/>
      <c r="U535"/>
      <c r="V535"/>
    </row>
    <row r="536" spans="1:22" ht="30" customHeight="1">
      <c r="A536" s="222" t="s">
        <v>528</v>
      </c>
      <c r="B536" s="96">
        <v>147</v>
      </c>
      <c r="C536" s="96">
        <v>467</v>
      </c>
      <c r="D536" s="96">
        <v>467</v>
      </c>
      <c r="E536" s="223">
        <f t="shared" si="12"/>
        <v>1</v>
      </c>
      <c r="F536" s="224">
        <v>14.5666666666667</v>
      </c>
      <c r="O536"/>
      <c r="P536"/>
      <c r="Q536"/>
      <c r="R536"/>
      <c r="S536"/>
      <c r="T536"/>
      <c r="U536"/>
      <c r="V536"/>
    </row>
    <row r="537" spans="1:22" ht="30" customHeight="1">
      <c r="A537" s="222" t="s">
        <v>364</v>
      </c>
      <c r="B537" s="96">
        <f>SUM(B538:B541)</f>
        <v>226</v>
      </c>
      <c r="C537" s="96">
        <f>SUM(C538:C541)</f>
        <v>226</v>
      </c>
      <c r="D537" s="96">
        <f>SUM(D538:D541)</f>
        <v>226</v>
      </c>
      <c r="E537" s="223">
        <f t="shared" si="12"/>
        <v>1</v>
      </c>
      <c r="F537" s="224">
        <v>-0.31722054380664699</v>
      </c>
    </row>
    <row r="538" spans="1:22" ht="30" customHeight="1">
      <c r="A538" s="222" t="s">
        <v>54</v>
      </c>
      <c r="B538" s="96">
        <v>18</v>
      </c>
      <c r="C538" s="96">
        <v>18</v>
      </c>
      <c r="D538" s="96">
        <v>18</v>
      </c>
      <c r="E538" s="223">
        <f t="shared" si="12"/>
        <v>1</v>
      </c>
      <c r="F538" s="224">
        <v>-0.35714285714285698</v>
      </c>
      <c r="O538"/>
      <c r="P538"/>
      <c r="Q538"/>
      <c r="R538"/>
      <c r="S538"/>
      <c r="T538"/>
      <c r="U538"/>
      <c r="V538"/>
    </row>
    <row r="539" spans="1:22" ht="30" customHeight="1">
      <c r="A539" s="3" t="s">
        <v>529</v>
      </c>
      <c r="B539" s="96">
        <v>20</v>
      </c>
      <c r="C539" s="96">
        <v>20</v>
      </c>
      <c r="D539" s="96">
        <v>20</v>
      </c>
      <c r="E539" s="223">
        <f t="shared" si="12"/>
        <v>1</v>
      </c>
      <c r="F539" s="224">
        <v>1</v>
      </c>
      <c r="O539"/>
      <c r="P539"/>
      <c r="Q539"/>
      <c r="R539"/>
      <c r="S539"/>
      <c r="T539"/>
      <c r="U539"/>
      <c r="V539"/>
    </row>
    <row r="540" spans="1:22" ht="30" customHeight="1">
      <c r="A540" s="222" t="s">
        <v>365</v>
      </c>
      <c r="B540" s="96">
        <v>110</v>
      </c>
      <c r="C540" s="96">
        <v>110</v>
      </c>
      <c r="D540" s="96">
        <v>110</v>
      </c>
      <c r="E540" s="223">
        <f t="shared" si="12"/>
        <v>1</v>
      </c>
      <c r="F540" s="224">
        <v>-5.9829059829059797E-2</v>
      </c>
      <c r="O540"/>
      <c r="P540"/>
      <c r="Q540"/>
      <c r="R540"/>
      <c r="S540"/>
      <c r="T540"/>
      <c r="U540"/>
      <c r="V540"/>
    </row>
    <row r="541" spans="1:22" ht="30" customHeight="1">
      <c r="A541" s="222" t="s">
        <v>366</v>
      </c>
      <c r="B541" s="96">
        <v>78</v>
      </c>
      <c r="C541" s="96">
        <v>78</v>
      </c>
      <c r="D541" s="96">
        <v>78</v>
      </c>
      <c r="E541" s="223">
        <f t="shared" si="12"/>
        <v>1</v>
      </c>
      <c r="F541" s="224">
        <v>-0.506329113924051</v>
      </c>
      <c r="O541"/>
      <c r="P541"/>
      <c r="Q541"/>
      <c r="R541"/>
      <c r="S541"/>
      <c r="T541"/>
      <c r="U541"/>
      <c r="V541"/>
    </row>
    <row r="542" spans="1:22" ht="30" customHeight="1">
      <c r="A542" s="222" t="s">
        <v>530</v>
      </c>
      <c r="B542" s="96">
        <f>SUM(B543)</f>
        <v>82</v>
      </c>
      <c r="C542" s="96">
        <f>SUM(C543)</f>
        <v>82</v>
      </c>
      <c r="D542" s="96">
        <f>SUM(D543)</f>
        <v>82</v>
      </c>
      <c r="E542" s="223">
        <f t="shared" si="12"/>
        <v>1</v>
      </c>
      <c r="F542" s="224">
        <v>4.4666666666666703</v>
      </c>
    </row>
    <row r="543" spans="1:22" ht="30" customHeight="1">
      <c r="A543" s="222" t="s">
        <v>531</v>
      </c>
      <c r="B543" s="96">
        <v>82</v>
      </c>
      <c r="C543" s="96">
        <v>82</v>
      </c>
      <c r="D543" s="96">
        <v>82</v>
      </c>
      <c r="E543" s="223">
        <f t="shared" si="12"/>
        <v>1</v>
      </c>
      <c r="F543" s="224">
        <v>4.4666666666666703</v>
      </c>
      <c r="O543"/>
      <c r="P543"/>
      <c r="Q543"/>
      <c r="R543"/>
      <c r="S543"/>
      <c r="T543"/>
      <c r="U543"/>
      <c r="V543"/>
    </row>
    <row r="544" spans="1:22" ht="30" customHeight="1">
      <c r="A544" s="222" t="s">
        <v>367</v>
      </c>
      <c r="B544" s="96">
        <f>SUM(B545)</f>
        <v>100</v>
      </c>
      <c r="C544" s="96">
        <f>SUM(C545)</f>
        <v>500</v>
      </c>
      <c r="D544" s="96">
        <f>SUM(D545)</f>
        <v>500</v>
      </c>
      <c r="E544" s="223">
        <f t="shared" si="12"/>
        <v>1</v>
      </c>
      <c r="F544" s="228" t="s">
        <v>443</v>
      </c>
    </row>
    <row r="545" spans="1:22" ht="30" customHeight="1">
      <c r="A545" s="222" t="s">
        <v>532</v>
      </c>
      <c r="B545" s="96">
        <v>100</v>
      </c>
      <c r="C545" s="96">
        <v>500</v>
      </c>
      <c r="D545" s="96">
        <v>500</v>
      </c>
      <c r="E545" s="223">
        <f t="shared" si="12"/>
        <v>1</v>
      </c>
      <c r="F545" s="228" t="s">
        <v>443</v>
      </c>
      <c r="O545"/>
      <c r="P545"/>
      <c r="Q545"/>
      <c r="R545"/>
      <c r="S545"/>
      <c r="T545"/>
      <c r="U545"/>
      <c r="V545"/>
    </row>
    <row r="546" spans="1:22" ht="30" customHeight="1">
      <c r="A546" s="3" t="s">
        <v>533</v>
      </c>
      <c r="B546" s="96">
        <f>B547</f>
        <v>168</v>
      </c>
      <c r="C546" s="96">
        <f>C547</f>
        <v>1230</v>
      </c>
      <c r="D546" s="96">
        <f>D547</f>
        <v>1216</v>
      </c>
      <c r="E546" s="223">
        <f t="shared" si="12"/>
        <v>0.98861788617886182</v>
      </c>
      <c r="F546" s="224">
        <v>2.2169312169312199</v>
      </c>
    </row>
    <row r="547" spans="1:22" ht="30" customHeight="1">
      <c r="A547" s="3" t="s">
        <v>534</v>
      </c>
      <c r="B547" s="96">
        <f>SUM(B548)</f>
        <v>168</v>
      </c>
      <c r="C547" s="96">
        <f>SUM(C548)</f>
        <v>1230</v>
      </c>
      <c r="D547" s="96">
        <f>SUM(D548)</f>
        <v>1216</v>
      </c>
      <c r="E547" s="223">
        <f t="shared" si="12"/>
        <v>0.98861788617886182</v>
      </c>
      <c r="F547" s="224">
        <v>2.2169312169312199</v>
      </c>
    </row>
    <row r="548" spans="1:22" ht="30" customHeight="1">
      <c r="A548" s="3" t="s">
        <v>535</v>
      </c>
      <c r="B548" s="96">
        <v>168</v>
      </c>
      <c r="C548" s="96">
        <v>1230</v>
      </c>
      <c r="D548" s="96">
        <v>1216</v>
      </c>
      <c r="E548" s="223">
        <f t="shared" si="12"/>
        <v>0.98861788617886182</v>
      </c>
      <c r="F548" s="224">
        <v>2.2169312169312199</v>
      </c>
      <c r="O548"/>
      <c r="P548"/>
      <c r="Q548"/>
      <c r="R548"/>
      <c r="S548"/>
      <c r="T548"/>
      <c r="U548"/>
      <c r="V548"/>
    </row>
    <row r="549" spans="1:22" ht="30" customHeight="1">
      <c r="A549" s="222" t="s">
        <v>369</v>
      </c>
      <c r="B549" s="96">
        <f>B550</f>
        <v>33310</v>
      </c>
      <c r="C549" s="96">
        <f>C550</f>
        <v>37931</v>
      </c>
      <c r="D549" s="96">
        <f>D550</f>
        <v>37923</v>
      </c>
      <c r="E549" s="223">
        <f t="shared" si="12"/>
        <v>0.99978909071735522</v>
      </c>
      <c r="F549" s="224">
        <v>0.32112872321895097</v>
      </c>
    </row>
    <row r="550" spans="1:22" ht="30" customHeight="1">
      <c r="A550" s="222" t="s">
        <v>370</v>
      </c>
      <c r="B550" s="96">
        <f>SUM(B551:B554)</f>
        <v>33310</v>
      </c>
      <c r="C550" s="96">
        <f>SUM(C551:C554)</f>
        <v>37931</v>
      </c>
      <c r="D550" s="96">
        <f>SUM(D551:D554)</f>
        <v>37923</v>
      </c>
      <c r="E550" s="223">
        <f t="shared" si="12"/>
        <v>0.99978909071735522</v>
      </c>
      <c r="F550" s="224">
        <v>0.32112872321895097</v>
      </c>
    </row>
    <row r="551" spans="1:22" ht="30" customHeight="1">
      <c r="A551" s="222" t="s">
        <v>371</v>
      </c>
      <c r="B551" s="96">
        <v>32886</v>
      </c>
      <c r="C551" s="96">
        <v>37507</v>
      </c>
      <c r="D551" s="96">
        <v>37499</v>
      </c>
      <c r="E551" s="223">
        <f t="shared" si="12"/>
        <v>0.99978670648145684</v>
      </c>
      <c r="F551" s="224">
        <v>0.328056381923785</v>
      </c>
      <c r="O551"/>
      <c r="P551"/>
      <c r="Q551"/>
      <c r="R551"/>
      <c r="S551"/>
      <c r="T551"/>
      <c r="U551"/>
      <c r="V551"/>
    </row>
    <row r="552" spans="1:22" ht="30" customHeight="1">
      <c r="A552" s="222" t="s">
        <v>536</v>
      </c>
      <c r="B552" s="96">
        <v>103</v>
      </c>
      <c r="C552" s="96">
        <v>103</v>
      </c>
      <c r="D552" s="96">
        <v>103</v>
      </c>
      <c r="E552" s="223">
        <f t="shared" si="12"/>
        <v>1</v>
      </c>
      <c r="F552" s="224">
        <v>-0.24264705882352899</v>
      </c>
      <c r="O552"/>
      <c r="P552"/>
      <c r="Q552"/>
      <c r="R552"/>
      <c r="S552"/>
      <c r="T552"/>
      <c r="U552"/>
      <c r="V552"/>
    </row>
    <row r="553" spans="1:22" ht="30" customHeight="1">
      <c r="A553" s="222" t="s">
        <v>537</v>
      </c>
      <c r="B553" s="96">
        <v>301</v>
      </c>
      <c r="C553" s="96">
        <v>301</v>
      </c>
      <c r="D553" s="96">
        <v>301</v>
      </c>
      <c r="E553" s="223">
        <f t="shared" si="12"/>
        <v>1</v>
      </c>
      <c r="F553" s="224"/>
      <c r="O553"/>
      <c r="P553"/>
      <c r="Q553"/>
      <c r="R553"/>
      <c r="S553"/>
      <c r="T553"/>
      <c r="U553"/>
      <c r="V553"/>
    </row>
    <row r="554" spans="1:22" ht="30" customHeight="1">
      <c r="A554" s="222" t="s">
        <v>538</v>
      </c>
      <c r="B554" s="96">
        <v>20</v>
      </c>
      <c r="C554" s="96">
        <v>20</v>
      </c>
      <c r="D554" s="96">
        <v>20</v>
      </c>
      <c r="E554" s="223">
        <f t="shared" si="12"/>
        <v>1</v>
      </c>
      <c r="F554" s="224">
        <v>-0.93993993993993996</v>
      </c>
      <c r="O554"/>
      <c r="P554"/>
      <c r="Q554"/>
      <c r="R554"/>
      <c r="S554"/>
      <c r="T554"/>
      <c r="U554"/>
      <c r="V554"/>
    </row>
    <row r="555" spans="1:22" ht="30" customHeight="1">
      <c r="A555" s="222" t="s">
        <v>372</v>
      </c>
      <c r="B555" s="96">
        <f>SUM(B556)</f>
        <v>400</v>
      </c>
      <c r="C555" s="96">
        <f>SUM(C556)</f>
        <v>124</v>
      </c>
      <c r="D555" s="96">
        <f>SUM(D556)</f>
        <v>145</v>
      </c>
      <c r="E555" s="223">
        <f t="shared" si="12"/>
        <v>1.1693548387096775</v>
      </c>
      <c r="F555" s="224">
        <v>-0.62239583333333304</v>
      </c>
    </row>
    <row r="556" spans="1:22" ht="30" customHeight="1">
      <c r="A556" s="222" t="s">
        <v>373</v>
      </c>
      <c r="B556" s="138">
        <v>400</v>
      </c>
      <c r="C556" s="96">
        <v>124</v>
      </c>
      <c r="D556" s="96">
        <v>145</v>
      </c>
      <c r="E556" s="223">
        <f t="shared" si="12"/>
        <v>1.1693548387096775</v>
      </c>
      <c r="F556" s="224">
        <v>-0.62239583333333304</v>
      </c>
    </row>
    <row r="557" spans="1:22" ht="30" customHeight="1">
      <c r="A557" s="229" t="s">
        <v>375</v>
      </c>
      <c r="B557" s="138">
        <f>B4+B131+B132+B138+B172+B195+B207+B233+B310+B361+B388+B403+B457+B473+B484+B491+B494+B495+B505+B515+B524+B546+B549+B555</f>
        <v>447606</v>
      </c>
      <c r="C557" s="138">
        <f>C4+C131+C132+C138+C172+C195+C207+C233+C310+C361+C388+C403+C457+C473+C484+C491+C494+C495+C505+C515+C524+C546+C549+C555</f>
        <v>706824</v>
      </c>
      <c r="D557" s="138">
        <f>D4+D131+D132+D138+D172+D195+D207+D233+D310+D361+D388+D403+D457+D473+D484+D491+D494+D495+D505+D515+D524+D549+D555+D546</f>
        <v>942895</v>
      </c>
      <c r="E557" s="223">
        <f t="shared" si="12"/>
        <v>1.3339883761728522</v>
      </c>
      <c r="F557" s="224">
        <v>0.54529125346418195</v>
      </c>
      <c r="O557"/>
      <c r="P557"/>
      <c r="Q557"/>
      <c r="R557"/>
      <c r="S557"/>
      <c r="T557"/>
      <c r="U557"/>
      <c r="V557"/>
    </row>
    <row r="558" spans="1:22" ht="30" customHeight="1">
      <c r="O558"/>
      <c r="P558"/>
      <c r="Q558"/>
      <c r="R558"/>
      <c r="S558"/>
      <c r="T558"/>
      <c r="U558"/>
      <c r="V558"/>
    </row>
  </sheetData>
  <mergeCells count="2">
    <mergeCell ref="A1:F1"/>
    <mergeCell ref="A2:F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7.xml><?xml version="1.0" encoding="utf-8"?>
<worksheet xmlns="http://schemas.openxmlformats.org/spreadsheetml/2006/main" xmlns:r="http://schemas.openxmlformats.org/officeDocument/2006/relationships">
  <dimension ref="A1:H70"/>
  <sheetViews>
    <sheetView showZeros="0" workbookViewId="0">
      <selection activeCell="D6" sqref="D6"/>
    </sheetView>
  </sheetViews>
  <sheetFormatPr defaultColWidth="12.125" defaultRowHeight="31.5" customHeight="1"/>
  <cols>
    <col min="1" max="1" width="9.75" style="207" customWidth="1"/>
    <col min="2" max="2" width="38" style="65" customWidth="1"/>
    <col min="3" max="4" width="11.875" style="85" customWidth="1"/>
    <col min="5" max="5" width="11.875" style="66" customWidth="1"/>
    <col min="6" max="6" width="14.625" style="208" customWidth="1"/>
    <col min="7" max="7" width="12.125" style="209" customWidth="1"/>
    <col min="8" max="8" width="12.125" style="7" customWidth="1"/>
    <col min="9" max="240" width="12.125" customWidth="1"/>
  </cols>
  <sheetData>
    <row r="1" spans="1:8" s="5" customFormat="1" ht="31.5" customHeight="1">
      <c r="A1" s="320" t="s">
        <v>539</v>
      </c>
      <c r="B1" s="320"/>
      <c r="C1" s="321"/>
      <c r="D1" s="321"/>
      <c r="E1" s="322"/>
      <c r="F1" s="321"/>
      <c r="G1" s="321"/>
      <c r="H1" s="210"/>
    </row>
    <row r="2" spans="1:8" ht="31.5" customHeight="1">
      <c r="A2" s="315" t="s">
        <v>8</v>
      </c>
      <c r="B2" s="315"/>
      <c r="C2" s="323"/>
      <c r="D2" s="323"/>
      <c r="E2" s="323"/>
      <c r="F2" s="323"/>
      <c r="G2" s="323"/>
    </row>
    <row r="3" spans="1:8" s="206" customFormat="1" ht="31.5" customHeight="1">
      <c r="A3" s="211" t="s">
        <v>432</v>
      </c>
      <c r="B3" s="69" t="s">
        <v>540</v>
      </c>
      <c r="C3" s="8" t="s">
        <v>10</v>
      </c>
      <c r="D3" s="8" t="s">
        <v>11</v>
      </c>
      <c r="E3" s="8" t="s">
        <v>12</v>
      </c>
      <c r="F3" s="8" t="s">
        <v>13</v>
      </c>
      <c r="G3" s="212" t="s">
        <v>14</v>
      </c>
    </row>
    <row r="4" spans="1:8" ht="31.5" customHeight="1">
      <c r="A4" s="213">
        <v>501</v>
      </c>
      <c r="B4" s="214" t="s">
        <v>541</v>
      </c>
      <c r="C4" s="215">
        <f>SUM(C5:C8)</f>
        <v>95186</v>
      </c>
      <c r="D4" s="215">
        <f>SUM(D5:D8)</f>
        <v>92617</v>
      </c>
      <c r="E4" s="96">
        <f>SUM(E5:E8)</f>
        <v>77009</v>
      </c>
      <c r="F4" s="216">
        <f>E4/D4</f>
        <v>0.83147802239329716</v>
      </c>
      <c r="G4" s="217">
        <v>2.2098640900403501E-2</v>
      </c>
    </row>
    <row r="5" spans="1:8" ht="31.5" customHeight="1">
      <c r="A5" s="213">
        <v>50101</v>
      </c>
      <c r="B5" s="3" t="s">
        <v>542</v>
      </c>
      <c r="C5" s="93">
        <v>57593</v>
      </c>
      <c r="D5" s="93">
        <v>60022</v>
      </c>
      <c r="E5" s="96">
        <v>56077</v>
      </c>
      <c r="F5" s="216">
        <f t="shared" ref="F5:F12" si="0">E5/D5</f>
        <v>0.93427409949685114</v>
      </c>
      <c r="G5" s="217">
        <v>4.5705441390370298E-2</v>
      </c>
    </row>
    <row r="6" spans="1:8" ht="31.5" customHeight="1">
      <c r="A6" s="213">
        <v>50102</v>
      </c>
      <c r="B6" s="3" t="s">
        <v>543</v>
      </c>
      <c r="C6" s="93">
        <v>16285</v>
      </c>
      <c r="D6" s="93">
        <v>16231</v>
      </c>
      <c r="E6" s="96">
        <v>14210</v>
      </c>
      <c r="F6" s="216">
        <f t="shared" si="0"/>
        <v>0.87548518267512787</v>
      </c>
      <c r="G6" s="217">
        <v>1.2685290763968101E-2</v>
      </c>
    </row>
    <row r="7" spans="1:8" ht="31.5" customHeight="1">
      <c r="A7" s="213">
        <v>50103</v>
      </c>
      <c r="B7" s="3" t="s">
        <v>544</v>
      </c>
      <c r="C7" s="93">
        <v>5696</v>
      </c>
      <c r="D7" s="93">
        <v>5744</v>
      </c>
      <c r="E7" s="96">
        <v>5732</v>
      </c>
      <c r="F7" s="216">
        <f t="shared" si="0"/>
        <v>0.99791086350974934</v>
      </c>
      <c r="G7" s="217">
        <v>1.7448961786773701E-4</v>
      </c>
    </row>
    <row r="8" spans="1:8" ht="31.5" customHeight="1">
      <c r="A8" s="213">
        <v>50199</v>
      </c>
      <c r="B8" s="3" t="s">
        <v>545</v>
      </c>
      <c r="C8" s="93">
        <v>15612</v>
      </c>
      <c r="D8" s="93">
        <v>10620</v>
      </c>
      <c r="E8" s="96">
        <v>990</v>
      </c>
      <c r="F8" s="216">
        <f t="shared" si="0"/>
        <v>9.3220338983050849E-2</v>
      </c>
      <c r="G8" s="217">
        <v>-0.49360613810741699</v>
      </c>
    </row>
    <row r="9" spans="1:8" ht="31.5" customHeight="1">
      <c r="A9" s="213">
        <v>502</v>
      </c>
      <c r="B9" s="214" t="s">
        <v>546</v>
      </c>
      <c r="C9" s="93">
        <f>SUM(C10:C19)</f>
        <v>21960</v>
      </c>
      <c r="D9" s="93">
        <f>SUM(D10:D19)</f>
        <v>46914</v>
      </c>
      <c r="E9" s="96">
        <f>SUM(E10:E19)</f>
        <v>32711</v>
      </c>
      <c r="F9" s="216">
        <f t="shared" si="0"/>
        <v>0.69725455088033428</v>
      </c>
      <c r="G9" s="217">
        <v>1.3531400618660501</v>
      </c>
    </row>
    <row r="10" spans="1:8" ht="31.5" customHeight="1">
      <c r="A10" s="213">
        <v>50201</v>
      </c>
      <c r="B10" s="3" t="s">
        <v>547</v>
      </c>
      <c r="C10" s="93">
        <v>20355</v>
      </c>
      <c r="D10" s="93">
        <v>30556</v>
      </c>
      <c r="E10" s="96">
        <v>18652</v>
      </c>
      <c r="F10" s="216">
        <f t="shared" si="0"/>
        <v>0.61042021206964259</v>
      </c>
      <c r="G10" s="217">
        <v>0.544295413147872</v>
      </c>
    </row>
    <row r="11" spans="1:8" ht="31.5" customHeight="1">
      <c r="A11" s="213">
        <v>50202</v>
      </c>
      <c r="B11" s="3" t="s">
        <v>548</v>
      </c>
      <c r="C11" s="93">
        <v>40</v>
      </c>
      <c r="D11" s="93">
        <v>565</v>
      </c>
      <c r="E11" s="96">
        <v>549</v>
      </c>
      <c r="F11" s="216">
        <f t="shared" si="0"/>
        <v>0.97168141592920354</v>
      </c>
      <c r="G11" s="217">
        <v>12.390243902439</v>
      </c>
    </row>
    <row r="12" spans="1:8" ht="31.5" customHeight="1">
      <c r="A12" s="213">
        <v>50203</v>
      </c>
      <c r="B12" s="3" t="s">
        <v>549</v>
      </c>
      <c r="C12" s="93">
        <v>113</v>
      </c>
      <c r="D12" s="93">
        <v>107</v>
      </c>
      <c r="E12" s="96">
        <v>60</v>
      </c>
      <c r="F12" s="216">
        <f t="shared" si="0"/>
        <v>0.56074766355140182</v>
      </c>
      <c r="G12" s="217">
        <v>1.6949152542372899E-2</v>
      </c>
    </row>
    <row r="13" spans="1:8" ht="31.5" customHeight="1">
      <c r="A13" s="213">
        <v>50204</v>
      </c>
      <c r="B13" s="3" t="s">
        <v>550</v>
      </c>
      <c r="C13" s="93"/>
      <c r="D13" s="93">
        <v>1500</v>
      </c>
      <c r="E13" s="96">
        <v>1005</v>
      </c>
      <c r="F13" s="216">
        <f t="shared" ref="F13:F20" si="1">E13/D13</f>
        <v>0.67</v>
      </c>
      <c r="G13" s="217"/>
    </row>
    <row r="14" spans="1:8" ht="31.5" customHeight="1">
      <c r="A14" s="213">
        <v>50205</v>
      </c>
      <c r="B14" s="3" t="s">
        <v>551</v>
      </c>
      <c r="C14" s="93">
        <v>249</v>
      </c>
      <c r="D14" s="93">
        <v>12788</v>
      </c>
      <c r="E14" s="96">
        <v>11134</v>
      </c>
      <c r="F14" s="216">
        <f t="shared" si="1"/>
        <v>0.87065999374413516</v>
      </c>
      <c r="G14" s="217">
        <v>31.5555555555556</v>
      </c>
    </row>
    <row r="15" spans="1:8" ht="31.5" customHeight="1">
      <c r="A15" s="213">
        <v>50206</v>
      </c>
      <c r="B15" s="3" t="s">
        <v>552</v>
      </c>
      <c r="C15" s="93">
        <v>9</v>
      </c>
      <c r="D15" s="93">
        <v>24</v>
      </c>
      <c r="E15" s="96">
        <v>24</v>
      </c>
      <c r="F15" s="216">
        <f t="shared" si="1"/>
        <v>1</v>
      </c>
      <c r="G15" s="217">
        <v>11</v>
      </c>
    </row>
    <row r="16" spans="1:8" ht="31.5" customHeight="1">
      <c r="A16" s="213">
        <v>50207</v>
      </c>
      <c r="B16" s="3" t="s">
        <v>553</v>
      </c>
      <c r="C16" s="93"/>
      <c r="D16" s="93"/>
      <c r="E16" s="96"/>
      <c r="F16" s="216"/>
      <c r="G16" s="217"/>
    </row>
    <row r="17" spans="1:7" ht="31.5" customHeight="1">
      <c r="A17" s="213">
        <v>50208</v>
      </c>
      <c r="B17" s="3" t="s">
        <v>554</v>
      </c>
      <c r="C17" s="93">
        <v>1083</v>
      </c>
      <c r="D17" s="93">
        <v>1311</v>
      </c>
      <c r="E17" s="96">
        <v>1224</v>
      </c>
      <c r="F17" s="216">
        <f t="shared" si="1"/>
        <v>0.93363844393592677</v>
      </c>
      <c r="G17" s="217">
        <v>-4.5985970381917401E-2</v>
      </c>
    </row>
    <row r="18" spans="1:7" ht="31.5" customHeight="1">
      <c r="A18" s="213">
        <v>50209</v>
      </c>
      <c r="B18" s="3" t="s">
        <v>555</v>
      </c>
      <c r="C18" s="93">
        <v>109</v>
      </c>
      <c r="D18" s="93">
        <v>46</v>
      </c>
      <c r="E18" s="96">
        <v>46</v>
      </c>
      <c r="F18" s="216">
        <f t="shared" si="1"/>
        <v>1</v>
      </c>
      <c r="G18" s="217">
        <v>-0.52083333333333304</v>
      </c>
    </row>
    <row r="19" spans="1:7" ht="31.5" customHeight="1">
      <c r="A19" s="213">
        <v>50299</v>
      </c>
      <c r="B19" s="3" t="s">
        <v>556</v>
      </c>
      <c r="C19" s="93">
        <v>2</v>
      </c>
      <c r="D19" s="93">
        <v>17</v>
      </c>
      <c r="E19" s="96">
        <v>17</v>
      </c>
      <c r="F19" s="216">
        <f t="shared" si="1"/>
        <v>1</v>
      </c>
      <c r="G19" s="217"/>
    </row>
    <row r="20" spans="1:7" ht="31.5" customHeight="1">
      <c r="A20" s="213">
        <v>503</v>
      </c>
      <c r="B20" s="214" t="s">
        <v>557</v>
      </c>
      <c r="C20" s="93">
        <f>SUM(C21:C27)</f>
        <v>70</v>
      </c>
      <c r="D20" s="93">
        <f>SUM(D21:D27)</f>
        <v>103</v>
      </c>
      <c r="E20" s="96">
        <f>SUM(E21:E27)</f>
        <v>103</v>
      </c>
      <c r="F20" s="216">
        <f t="shared" si="1"/>
        <v>1</v>
      </c>
      <c r="G20" s="217">
        <v>11.875</v>
      </c>
    </row>
    <row r="21" spans="1:7" ht="31.5" customHeight="1">
      <c r="A21" s="213">
        <v>50301</v>
      </c>
      <c r="B21" s="3" t="s">
        <v>558</v>
      </c>
      <c r="C21" s="93"/>
      <c r="D21" s="93"/>
      <c r="E21" s="96"/>
      <c r="F21" s="216"/>
      <c r="G21" s="217"/>
    </row>
    <row r="22" spans="1:7" ht="31.5" customHeight="1">
      <c r="A22" s="213">
        <v>50302</v>
      </c>
      <c r="B22" s="3" t="s">
        <v>559</v>
      </c>
      <c r="C22" s="93"/>
      <c r="D22" s="93"/>
      <c r="E22" s="96"/>
      <c r="F22" s="216"/>
      <c r="G22" s="217"/>
    </row>
    <row r="23" spans="1:7" ht="31.5" customHeight="1">
      <c r="A23" s="213">
        <v>50303</v>
      </c>
      <c r="B23" s="3" t="s">
        <v>560</v>
      </c>
      <c r="C23" s="93"/>
      <c r="D23" s="93"/>
      <c r="E23" s="96"/>
      <c r="F23" s="216"/>
      <c r="G23" s="217"/>
    </row>
    <row r="24" spans="1:7" ht="31.5" customHeight="1">
      <c r="A24" s="213">
        <v>50305</v>
      </c>
      <c r="B24" s="3" t="s">
        <v>561</v>
      </c>
      <c r="C24" s="93"/>
      <c r="D24" s="93"/>
      <c r="E24" s="96"/>
      <c r="F24" s="216"/>
      <c r="G24" s="217"/>
    </row>
    <row r="25" spans="1:7" ht="31.5" customHeight="1">
      <c r="A25" s="213">
        <v>50306</v>
      </c>
      <c r="B25" s="3" t="s">
        <v>562</v>
      </c>
      <c r="C25" s="93">
        <v>70</v>
      </c>
      <c r="D25" s="93">
        <v>41</v>
      </c>
      <c r="E25" s="96">
        <v>41</v>
      </c>
      <c r="F25" s="216">
        <f>E25/D25</f>
        <v>1</v>
      </c>
      <c r="G25" s="217">
        <v>4.125</v>
      </c>
    </row>
    <row r="26" spans="1:7" ht="31.5" customHeight="1">
      <c r="A26" s="213">
        <v>50307</v>
      </c>
      <c r="B26" s="3" t="s">
        <v>563</v>
      </c>
      <c r="C26" s="93"/>
      <c r="D26" s="93"/>
      <c r="E26" s="96"/>
      <c r="F26" s="216"/>
      <c r="G26" s="217"/>
    </row>
    <row r="27" spans="1:7" ht="31.5" customHeight="1">
      <c r="A27" s="213">
        <v>50399</v>
      </c>
      <c r="B27" s="3" t="s">
        <v>564</v>
      </c>
      <c r="C27" s="93"/>
      <c r="D27" s="93">
        <v>62</v>
      </c>
      <c r="E27" s="96">
        <v>62</v>
      </c>
      <c r="F27" s="216">
        <f>E27/D27</f>
        <v>1</v>
      </c>
      <c r="G27" s="217"/>
    </row>
    <row r="28" spans="1:7" ht="31.5" customHeight="1">
      <c r="A28" s="218">
        <v>504</v>
      </c>
      <c r="B28" s="214" t="s">
        <v>565</v>
      </c>
      <c r="C28" s="93">
        <f>SUM(C29:C34)</f>
        <v>0</v>
      </c>
      <c r="D28" s="93">
        <f>SUM(D29:D34)</f>
        <v>0</v>
      </c>
      <c r="E28" s="96">
        <f>SUM(E29:E34)</f>
        <v>0</v>
      </c>
      <c r="F28" s="216"/>
      <c r="G28" s="217"/>
    </row>
    <row r="29" spans="1:7" ht="31.5" customHeight="1">
      <c r="A29" s="218">
        <v>50401</v>
      </c>
      <c r="B29" s="3" t="s">
        <v>558</v>
      </c>
      <c r="C29" s="93"/>
      <c r="D29" s="93"/>
      <c r="E29" s="96"/>
      <c r="F29" s="216"/>
      <c r="G29" s="217"/>
    </row>
    <row r="30" spans="1:7" ht="31.5" customHeight="1">
      <c r="A30" s="218">
        <v>50402</v>
      </c>
      <c r="B30" s="3" t="s">
        <v>559</v>
      </c>
      <c r="C30" s="93"/>
      <c r="D30" s="93"/>
      <c r="E30" s="96"/>
      <c r="F30" s="216"/>
      <c r="G30" s="217"/>
    </row>
    <row r="31" spans="1:7" ht="31.5" customHeight="1">
      <c r="A31" s="218">
        <v>50403</v>
      </c>
      <c r="B31" s="3" t="s">
        <v>560</v>
      </c>
      <c r="C31" s="93"/>
      <c r="D31" s="93"/>
      <c r="E31" s="96"/>
      <c r="F31" s="216"/>
      <c r="G31" s="217"/>
    </row>
    <row r="32" spans="1:7" ht="31.5" customHeight="1">
      <c r="A32" s="218">
        <v>50404</v>
      </c>
      <c r="B32" s="3" t="s">
        <v>562</v>
      </c>
      <c r="C32" s="93"/>
      <c r="D32" s="93"/>
      <c r="E32" s="96"/>
      <c r="F32" s="216"/>
      <c r="G32" s="217"/>
    </row>
    <row r="33" spans="1:7" ht="31.5" customHeight="1">
      <c r="A33" s="218">
        <v>50405</v>
      </c>
      <c r="B33" s="3" t="s">
        <v>563</v>
      </c>
      <c r="C33" s="93"/>
      <c r="D33" s="93"/>
      <c r="E33" s="96"/>
      <c r="F33" s="216"/>
      <c r="G33" s="217"/>
    </row>
    <row r="34" spans="1:7" ht="31.5" customHeight="1">
      <c r="A34" s="218">
        <v>50499</v>
      </c>
      <c r="B34" s="3" t="s">
        <v>564</v>
      </c>
      <c r="C34" s="93"/>
      <c r="D34" s="93"/>
      <c r="E34" s="96"/>
      <c r="F34" s="216"/>
      <c r="G34" s="217"/>
    </row>
    <row r="35" spans="1:7" ht="31.5" customHeight="1">
      <c r="A35" s="218">
        <v>505</v>
      </c>
      <c r="B35" s="214" t="s">
        <v>566</v>
      </c>
      <c r="C35" s="215">
        <f>SUM(C36:C38)</f>
        <v>85238</v>
      </c>
      <c r="D35" s="215">
        <f>SUM(D36:D38)</f>
        <v>87537</v>
      </c>
      <c r="E35" s="96">
        <f>SUM(E36:E38)</f>
        <v>86554</v>
      </c>
      <c r="F35" s="216">
        <f>E35/D35</f>
        <v>0.98877046277574054</v>
      </c>
      <c r="G35" s="217">
        <v>9.8707238530825608E-3</v>
      </c>
    </row>
    <row r="36" spans="1:7" ht="31.5" customHeight="1">
      <c r="A36" s="218">
        <v>50501</v>
      </c>
      <c r="B36" s="3" t="s">
        <v>567</v>
      </c>
      <c r="C36" s="215">
        <v>78327</v>
      </c>
      <c r="D36" s="215">
        <v>80628</v>
      </c>
      <c r="E36" s="96">
        <v>80607</v>
      </c>
      <c r="F36" s="216">
        <f>E36/D36</f>
        <v>0.99973954457508563</v>
      </c>
      <c r="G36" s="217">
        <v>1.3291925465838501E-3</v>
      </c>
    </row>
    <row r="37" spans="1:7" ht="31.5" customHeight="1">
      <c r="A37" s="218">
        <v>50502</v>
      </c>
      <c r="B37" s="3" t="s">
        <v>568</v>
      </c>
      <c r="C37" s="215">
        <v>6911</v>
      </c>
      <c r="D37" s="215">
        <v>6909</v>
      </c>
      <c r="E37" s="96">
        <v>5947</v>
      </c>
      <c r="F37" s="216">
        <f>E37/D37</f>
        <v>0.86076132580691855</v>
      </c>
      <c r="G37" s="217">
        <v>0.14189708141321</v>
      </c>
    </row>
    <row r="38" spans="1:7" ht="31.5" customHeight="1">
      <c r="A38" s="218">
        <v>50599</v>
      </c>
      <c r="B38" s="3" t="s">
        <v>569</v>
      </c>
      <c r="C38" s="93"/>
      <c r="D38" s="93"/>
      <c r="E38" s="96"/>
      <c r="F38" s="216"/>
      <c r="G38" s="217"/>
    </row>
    <row r="39" spans="1:7" ht="31.5" customHeight="1">
      <c r="A39" s="218">
        <v>506</v>
      </c>
      <c r="B39" s="214" t="s">
        <v>570</v>
      </c>
      <c r="C39" s="93">
        <f>SUM(C40:C41)</f>
        <v>4</v>
      </c>
      <c r="D39" s="93">
        <f>SUM(D40:D41)</f>
        <v>803</v>
      </c>
      <c r="E39" s="96">
        <f>SUM(E40:E41)</f>
        <v>796</v>
      </c>
      <c r="F39" s="216">
        <f>E39/D39</f>
        <v>0.99128268991282686</v>
      </c>
      <c r="G39" s="217">
        <v>8.2558139534883708</v>
      </c>
    </row>
    <row r="40" spans="1:7" ht="31.5" customHeight="1">
      <c r="A40" s="218">
        <v>50601</v>
      </c>
      <c r="B40" s="3" t="s">
        <v>571</v>
      </c>
      <c r="C40" s="93">
        <v>4</v>
      </c>
      <c r="D40" s="93">
        <v>803</v>
      </c>
      <c r="E40" s="96">
        <v>796</v>
      </c>
      <c r="F40" s="216">
        <f>E40/D40</f>
        <v>0.99128268991282686</v>
      </c>
      <c r="G40" s="217">
        <v>8.2558139534883708</v>
      </c>
    </row>
    <row r="41" spans="1:7" ht="31.5" customHeight="1">
      <c r="A41" s="218">
        <v>50602</v>
      </c>
      <c r="B41" s="3" t="s">
        <v>572</v>
      </c>
      <c r="C41" s="93"/>
      <c r="D41" s="93"/>
      <c r="E41" s="96"/>
      <c r="F41" s="216"/>
      <c r="G41" s="217"/>
    </row>
    <row r="42" spans="1:7" ht="31.5" customHeight="1">
      <c r="A42" s="218">
        <v>507</v>
      </c>
      <c r="B42" s="214" t="s">
        <v>573</v>
      </c>
      <c r="C42" s="93">
        <f>SUM(C43:C45)</f>
        <v>0</v>
      </c>
      <c r="D42" s="93">
        <f>SUM(D43:D45)</f>
        <v>0</v>
      </c>
      <c r="E42" s="96">
        <f>SUM(E43:E45)</f>
        <v>0</v>
      </c>
      <c r="F42" s="216"/>
      <c r="G42" s="217"/>
    </row>
    <row r="43" spans="1:7" ht="31.5" customHeight="1">
      <c r="A43" s="218">
        <v>50701</v>
      </c>
      <c r="B43" s="3" t="s">
        <v>574</v>
      </c>
      <c r="C43" s="93"/>
      <c r="D43" s="93"/>
      <c r="E43" s="96"/>
      <c r="F43" s="216"/>
      <c r="G43" s="217"/>
    </row>
    <row r="44" spans="1:7" ht="31.5" customHeight="1">
      <c r="A44" s="218">
        <v>50702</v>
      </c>
      <c r="B44" s="3" t="s">
        <v>575</v>
      </c>
      <c r="C44" s="93"/>
      <c r="D44" s="93"/>
      <c r="E44" s="96"/>
      <c r="F44" s="216"/>
      <c r="G44" s="217"/>
    </row>
    <row r="45" spans="1:7" ht="31.5" customHeight="1">
      <c r="A45" s="218">
        <v>50799</v>
      </c>
      <c r="B45" s="3" t="s">
        <v>576</v>
      </c>
      <c r="C45" s="93"/>
      <c r="D45" s="93"/>
      <c r="E45" s="96"/>
      <c r="F45" s="216"/>
      <c r="G45" s="217"/>
    </row>
    <row r="46" spans="1:7" ht="31.5" customHeight="1">
      <c r="A46" s="218">
        <v>508</v>
      </c>
      <c r="B46" s="214" t="s">
        <v>577</v>
      </c>
      <c r="C46" s="93">
        <f>SUM(C47:C48)</f>
        <v>0</v>
      </c>
      <c r="D46" s="93">
        <f>SUM(D47:D48)</f>
        <v>0</v>
      </c>
      <c r="E46" s="96">
        <f>SUM(E47:E48)</f>
        <v>0</v>
      </c>
      <c r="F46" s="216"/>
      <c r="G46" s="217"/>
    </row>
    <row r="47" spans="1:7" ht="31.5" customHeight="1">
      <c r="A47" s="218">
        <v>50801</v>
      </c>
      <c r="B47" s="3" t="s">
        <v>578</v>
      </c>
      <c r="C47" s="93"/>
      <c r="D47" s="93"/>
      <c r="E47" s="96"/>
      <c r="F47" s="216"/>
      <c r="G47" s="217"/>
    </row>
    <row r="48" spans="1:7" ht="31.5" customHeight="1">
      <c r="A48" s="218">
        <v>50802</v>
      </c>
      <c r="B48" s="3" t="s">
        <v>579</v>
      </c>
      <c r="C48" s="93"/>
      <c r="D48" s="93"/>
      <c r="E48" s="96"/>
      <c r="F48" s="216"/>
      <c r="G48" s="217"/>
    </row>
    <row r="49" spans="1:7" ht="31.5" customHeight="1">
      <c r="A49" s="218">
        <v>509</v>
      </c>
      <c r="B49" s="214" t="s">
        <v>580</v>
      </c>
      <c r="C49" s="93">
        <f>SUM(C50:C54)</f>
        <v>1425</v>
      </c>
      <c r="D49" s="93">
        <f>SUM(D50:D54)</f>
        <v>1589</v>
      </c>
      <c r="E49" s="96">
        <f>SUM(E50:E54)</f>
        <v>1576</v>
      </c>
      <c r="F49" s="216">
        <f>E49/D49</f>
        <v>0.99181875393329133</v>
      </c>
      <c r="G49" s="217">
        <v>4.5786330457863303E-2</v>
      </c>
    </row>
    <row r="50" spans="1:7" ht="31.5" customHeight="1">
      <c r="A50" s="218">
        <v>50901</v>
      </c>
      <c r="B50" s="3" t="s">
        <v>581</v>
      </c>
      <c r="C50" s="93"/>
      <c r="D50" s="93">
        <v>122</v>
      </c>
      <c r="E50" s="96">
        <v>116</v>
      </c>
      <c r="F50" s="216">
        <f>E50/D50</f>
        <v>0.95081967213114749</v>
      </c>
      <c r="G50" s="217">
        <v>0.84126984126984095</v>
      </c>
    </row>
    <row r="51" spans="1:7" ht="31.5" customHeight="1">
      <c r="A51" s="218">
        <v>50902</v>
      </c>
      <c r="B51" s="3" t="s">
        <v>582</v>
      </c>
      <c r="C51" s="93"/>
      <c r="D51" s="93">
        <v>8</v>
      </c>
      <c r="E51" s="96">
        <v>2</v>
      </c>
      <c r="F51" s="216">
        <f>E51/D51</f>
        <v>0.25</v>
      </c>
      <c r="G51" s="217"/>
    </row>
    <row r="52" spans="1:7" ht="31.5" customHeight="1">
      <c r="A52" s="218">
        <v>50903</v>
      </c>
      <c r="B52" s="3" t="s">
        <v>583</v>
      </c>
      <c r="C52" s="93"/>
      <c r="D52" s="93"/>
      <c r="E52" s="96"/>
      <c r="F52" s="216"/>
      <c r="G52" s="217"/>
    </row>
    <row r="53" spans="1:7" ht="31.5" customHeight="1">
      <c r="A53" s="218">
        <v>50905</v>
      </c>
      <c r="B53" s="3" t="s">
        <v>584</v>
      </c>
      <c r="C53" s="93">
        <v>1223</v>
      </c>
      <c r="D53" s="93">
        <v>1431</v>
      </c>
      <c r="E53" s="96">
        <v>1430</v>
      </c>
      <c r="F53" s="216">
        <f>E53/D53</f>
        <v>0.99930118798043321</v>
      </c>
      <c r="G53" s="217">
        <v>-9.6952908587257594E-3</v>
      </c>
    </row>
    <row r="54" spans="1:7" ht="31.5" customHeight="1">
      <c r="A54" s="218">
        <v>50999</v>
      </c>
      <c r="B54" s="3" t="s">
        <v>585</v>
      </c>
      <c r="C54" s="93">
        <v>202</v>
      </c>
      <c r="D54" s="93">
        <v>28</v>
      </c>
      <c r="E54" s="96">
        <v>28</v>
      </c>
      <c r="F54" s="216">
        <f>E54/D54</f>
        <v>1</v>
      </c>
      <c r="G54" s="217"/>
    </row>
    <row r="55" spans="1:7" ht="31.5" customHeight="1">
      <c r="A55" s="218">
        <v>510</v>
      </c>
      <c r="B55" s="214" t="s">
        <v>586</v>
      </c>
      <c r="C55" s="93">
        <f>SUM(C56:C58)</f>
        <v>0</v>
      </c>
      <c r="D55" s="93">
        <f>SUM(D56:D58)</f>
        <v>0</v>
      </c>
      <c r="E55" s="96">
        <f>SUM(E56:E58)</f>
        <v>0</v>
      </c>
      <c r="F55" s="216"/>
      <c r="G55" s="217"/>
    </row>
    <row r="56" spans="1:7" ht="31.5" customHeight="1">
      <c r="A56" s="218">
        <v>51002</v>
      </c>
      <c r="B56" s="3" t="s">
        <v>587</v>
      </c>
      <c r="C56" s="93"/>
      <c r="D56" s="93"/>
      <c r="E56" s="96"/>
      <c r="F56" s="216"/>
      <c r="G56" s="217"/>
    </row>
    <row r="57" spans="1:7" ht="31.5" customHeight="1">
      <c r="A57" s="218">
        <v>51003</v>
      </c>
      <c r="B57" s="3" t="s">
        <v>588</v>
      </c>
      <c r="C57" s="93"/>
      <c r="D57" s="93"/>
      <c r="E57" s="96"/>
      <c r="F57" s="216"/>
      <c r="G57" s="217"/>
    </row>
    <row r="58" spans="1:7" ht="31.5" customHeight="1">
      <c r="A58" s="218"/>
      <c r="B58" s="3" t="s">
        <v>589</v>
      </c>
      <c r="C58" s="93"/>
      <c r="D58" s="93"/>
      <c r="E58" s="96"/>
      <c r="F58" s="216"/>
      <c r="G58" s="217"/>
    </row>
    <row r="59" spans="1:7" ht="31.5" customHeight="1">
      <c r="A59" s="218">
        <v>511</v>
      </c>
      <c r="B59" s="214" t="s">
        <v>590</v>
      </c>
      <c r="C59" s="93">
        <f>SUM(C60:C63)</f>
        <v>0</v>
      </c>
      <c r="D59" s="93">
        <f>SUM(D60:D63)</f>
        <v>0</v>
      </c>
      <c r="E59" s="96">
        <f>SUM(E60:E63)</f>
        <v>0</v>
      </c>
      <c r="F59" s="216"/>
      <c r="G59" s="217"/>
    </row>
    <row r="60" spans="1:7" ht="31.5" customHeight="1">
      <c r="A60" s="218">
        <v>51101</v>
      </c>
      <c r="B60" s="3" t="s">
        <v>591</v>
      </c>
      <c r="C60" s="93"/>
      <c r="D60" s="93"/>
      <c r="E60" s="96"/>
      <c r="F60" s="216"/>
      <c r="G60" s="217"/>
    </row>
    <row r="61" spans="1:7" ht="31.5" customHeight="1">
      <c r="A61" s="218">
        <v>51102</v>
      </c>
      <c r="B61" s="3" t="s">
        <v>592</v>
      </c>
      <c r="C61" s="93"/>
      <c r="D61" s="93"/>
      <c r="E61" s="96"/>
      <c r="F61" s="216"/>
      <c r="G61" s="217"/>
    </row>
    <row r="62" spans="1:7" ht="31.5" customHeight="1">
      <c r="A62" s="218">
        <v>51103</v>
      </c>
      <c r="B62" s="3" t="s">
        <v>593</v>
      </c>
      <c r="C62" s="93"/>
      <c r="D62" s="93"/>
      <c r="E62" s="96"/>
      <c r="F62" s="216"/>
      <c r="G62" s="217"/>
    </row>
    <row r="63" spans="1:7" ht="31.5" customHeight="1">
      <c r="A63" s="218">
        <v>51104</v>
      </c>
      <c r="B63" s="3" t="s">
        <v>594</v>
      </c>
      <c r="C63" s="93"/>
      <c r="D63" s="93"/>
      <c r="E63" s="96"/>
      <c r="F63" s="216"/>
      <c r="G63" s="217"/>
    </row>
    <row r="64" spans="1:7" ht="31.5" customHeight="1">
      <c r="A64" s="218">
        <v>599</v>
      </c>
      <c r="B64" s="214" t="s">
        <v>595</v>
      </c>
      <c r="C64" s="93">
        <f>SUM(C65:C68)</f>
        <v>0</v>
      </c>
      <c r="D64" s="93">
        <f>SUM(D65:D68)</f>
        <v>0</v>
      </c>
      <c r="E64" s="96">
        <f>SUM(E65:E68)</f>
        <v>0</v>
      </c>
      <c r="F64" s="216"/>
      <c r="G64" s="217"/>
    </row>
    <row r="65" spans="1:7" ht="31.5" customHeight="1">
      <c r="A65" s="218">
        <v>59906</v>
      </c>
      <c r="B65" s="3" t="s">
        <v>596</v>
      </c>
      <c r="C65" s="93"/>
      <c r="D65" s="93"/>
      <c r="E65" s="96"/>
      <c r="F65" s="216"/>
      <c r="G65" s="217"/>
    </row>
    <row r="66" spans="1:7" ht="31.5" customHeight="1">
      <c r="A66" s="218">
        <v>59907</v>
      </c>
      <c r="B66" s="3" t="s">
        <v>597</v>
      </c>
      <c r="C66" s="93"/>
      <c r="D66" s="93"/>
      <c r="E66" s="96"/>
      <c r="F66" s="216"/>
      <c r="G66" s="217"/>
    </row>
    <row r="67" spans="1:7" ht="31.5" customHeight="1">
      <c r="A67" s="218">
        <v>59908</v>
      </c>
      <c r="B67" s="3" t="s">
        <v>598</v>
      </c>
      <c r="C67" s="93"/>
      <c r="D67" s="93"/>
      <c r="E67" s="96"/>
      <c r="F67" s="216"/>
      <c r="G67" s="217"/>
    </row>
    <row r="68" spans="1:7" ht="31.5" customHeight="1">
      <c r="A68" s="218">
        <v>59999</v>
      </c>
      <c r="B68" s="3" t="s">
        <v>599</v>
      </c>
      <c r="C68" s="93"/>
      <c r="D68" s="93"/>
      <c r="E68" s="96"/>
      <c r="F68" s="216"/>
      <c r="G68" s="217"/>
    </row>
    <row r="69" spans="1:7" ht="31.5" customHeight="1">
      <c r="A69" s="218"/>
      <c r="B69" s="74"/>
      <c r="C69" s="93"/>
      <c r="D69" s="93"/>
      <c r="E69" s="96"/>
      <c r="F69" s="216"/>
      <c r="G69" s="217"/>
    </row>
    <row r="70" spans="1:7" ht="31.5" customHeight="1">
      <c r="A70" s="218"/>
      <c r="B70" s="1" t="s">
        <v>600</v>
      </c>
      <c r="C70" s="93">
        <f>C4+C9+C20+C28+C35+C39+C42+C46+C49+C55+C59+C64</f>
        <v>203883</v>
      </c>
      <c r="D70" s="93">
        <f>D4+D9+D20+D28+D35+D39+D42+D46+D49+D55+D59+D64</f>
        <v>229563</v>
      </c>
      <c r="E70" s="96">
        <f>E4+E9+E20+E28+E35+E39+E42+E46+E49+E55+E59+E64</f>
        <v>198749</v>
      </c>
      <c r="F70" s="216">
        <f>E70/D70</f>
        <v>0.86577105195523674</v>
      </c>
      <c r="G70" s="217">
        <v>0.12571224667806999</v>
      </c>
    </row>
  </sheetData>
  <mergeCells count="2">
    <mergeCell ref="A1:G1"/>
    <mergeCell ref="A2:G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8.xml><?xml version="1.0" encoding="utf-8"?>
<worksheet xmlns="http://schemas.openxmlformats.org/spreadsheetml/2006/main" xmlns:r="http://schemas.openxmlformats.org/officeDocument/2006/relationships">
  <dimension ref="A1:F92"/>
  <sheetViews>
    <sheetView showZeros="0" workbookViewId="0">
      <selection activeCell="B10" sqref="B10"/>
    </sheetView>
  </sheetViews>
  <sheetFormatPr defaultColWidth="15.625" defaultRowHeight="30.75" customHeight="1"/>
  <cols>
    <col min="1" max="1" width="46.875" style="65" customWidth="1"/>
    <col min="2" max="3" width="15.625" style="66"/>
    <col min="4" max="4" width="15.875" style="187"/>
    <col min="5" max="5" width="15.625" style="67"/>
    <col min="6" max="6" width="15.625" style="188"/>
  </cols>
  <sheetData>
    <row r="1" spans="1:6" s="5" customFormat="1" ht="36" customHeight="1">
      <c r="A1" s="324" t="s">
        <v>601</v>
      </c>
      <c r="B1" s="324"/>
      <c r="C1" s="325"/>
      <c r="D1" s="326"/>
      <c r="E1" s="311"/>
      <c r="F1" s="327"/>
    </row>
    <row r="2" spans="1:6" ht="30.75" customHeight="1">
      <c r="A2" s="328" t="s">
        <v>8</v>
      </c>
      <c r="B2" s="329"/>
      <c r="C2" s="329"/>
      <c r="D2" s="330"/>
      <c r="E2" s="311"/>
      <c r="F2" s="311"/>
    </row>
    <row r="3" spans="1:6" ht="30.75" customHeight="1">
      <c r="A3" s="80" t="s">
        <v>9</v>
      </c>
      <c r="B3" s="189" t="s">
        <v>10</v>
      </c>
      <c r="C3" s="189" t="s">
        <v>11</v>
      </c>
      <c r="D3" s="190" t="s">
        <v>12</v>
      </c>
      <c r="E3" s="191" t="s">
        <v>13</v>
      </c>
      <c r="F3" s="192" t="s">
        <v>14</v>
      </c>
    </row>
    <row r="4" spans="1:6" ht="30.75" customHeight="1">
      <c r="A4" s="3" t="s">
        <v>602</v>
      </c>
      <c r="B4" s="87">
        <f>SUM(B5:B10)</f>
        <v>8990</v>
      </c>
      <c r="C4" s="87">
        <f>SUM(C5:C10)</f>
        <v>8990</v>
      </c>
      <c r="D4" s="96">
        <f>SUM(D5:D10)</f>
        <v>8990</v>
      </c>
      <c r="E4" s="193">
        <f>D4/C4</f>
        <v>1</v>
      </c>
      <c r="F4" s="117">
        <v>1.11247079764156E-4</v>
      </c>
    </row>
    <row r="5" spans="1:6" ht="30.75" customHeight="1">
      <c r="A5" s="3" t="s">
        <v>603</v>
      </c>
      <c r="B5" s="87">
        <v>2057</v>
      </c>
      <c r="C5" s="87">
        <v>2057</v>
      </c>
      <c r="D5" s="96">
        <v>2057</v>
      </c>
      <c r="E5" s="193">
        <f t="shared" ref="E5:E15" si="0">D5/C5</f>
        <v>1</v>
      </c>
      <c r="F5" s="117">
        <v>0</v>
      </c>
    </row>
    <row r="6" spans="1:6" ht="30.75" customHeight="1">
      <c r="A6" s="3" t="s">
        <v>604</v>
      </c>
      <c r="B6" s="87">
        <v>409</v>
      </c>
      <c r="C6" s="87">
        <v>409</v>
      </c>
      <c r="D6" s="96">
        <v>409</v>
      </c>
      <c r="E6" s="193">
        <f t="shared" si="0"/>
        <v>1</v>
      </c>
      <c r="F6" s="117">
        <v>2.4509803921568601E-3</v>
      </c>
    </row>
    <row r="7" spans="1:6" ht="30.75" customHeight="1">
      <c r="A7" s="3" t="s">
        <v>605</v>
      </c>
      <c r="B7" s="87">
        <v>4437</v>
      </c>
      <c r="C7" s="87">
        <v>4437</v>
      </c>
      <c r="D7" s="96">
        <v>4437</v>
      </c>
      <c r="E7" s="193">
        <f t="shared" si="0"/>
        <v>1</v>
      </c>
      <c r="F7" s="117">
        <v>0</v>
      </c>
    </row>
    <row r="8" spans="1:6" ht="30.75" customHeight="1">
      <c r="A8" s="3" t="s">
        <v>606</v>
      </c>
      <c r="B8" s="87">
        <v>909</v>
      </c>
      <c r="C8" s="87">
        <v>909</v>
      </c>
      <c r="D8" s="96">
        <v>909</v>
      </c>
      <c r="E8" s="193">
        <f t="shared" si="0"/>
        <v>1</v>
      </c>
      <c r="F8" s="117">
        <v>0</v>
      </c>
    </row>
    <row r="9" spans="1:6" ht="30.75" customHeight="1">
      <c r="A9" s="3" t="s">
        <v>607</v>
      </c>
      <c r="B9" s="87">
        <v>1178</v>
      </c>
      <c r="C9" s="87">
        <v>1178</v>
      </c>
      <c r="D9" s="96">
        <v>1178</v>
      </c>
      <c r="E9" s="193">
        <f t="shared" si="0"/>
        <v>1</v>
      </c>
      <c r="F9" s="117">
        <v>0</v>
      </c>
    </row>
    <row r="10" spans="1:6" ht="30.75" customHeight="1">
      <c r="A10" s="3" t="s">
        <v>608</v>
      </c>
      <c r="B10" s="1">
        <v>0</v>
      </c>
      <c r="C10" s="1">
        <v>0</v>
      </c>
      <c r="D10" s="194"/>
      <c r="E10" s="193"/>
      <c r="F10" s="117"/>
    </row>
    <row r="11" spans="1:6" ht="30.75" customHeight="1">
      <c r="A11" s="3" t="s">
        <v>609</v>
      </c>
      <c r="B11" s="87">
        <f>SUM(B12:B51)</f>
        <v>189679</v>
      </c>
      <c r="C11" s="87">
        <f>SUM(C12:C51)</f>
        <v>320881</v>
      </c>
      <c r="D11" s="96">
        <f>SUM(D12:D51)</f>
        <v>330911</v>
      </c>
      <c r="E11" s="193">
        <f t="shared" si="0"/>
        <v>1.0312576936621365</v>
      </c>
      <c r="F11" s="117">
        <v>0.35860916548286698</v>
      </c>
    </row>
    <row r="12" spans="1:6" ht="30.75" customHeight="1">
      <c r="A12" s="3" t="s">
        <v>610</v>
      </c>
      <c r="B12" s="87"/>
      <c r="C12" s="87"/>
      <c r="D12" s="96"/>
      <c r="E12" s="193"/>
      <c r="F12" s="117"/>
    </row>
    <row r="13" spans="1:6" ht="30.75" customHeight="1">
      <c r="A13" s="3" t="s">
        <v>611</v>
      </c>
      <c r="B13" s="87">
        <v>66769</v>
      </c>
      <c r="C13" s="87">
        <v>67186</v>
      </c>
      <c r="D13" s="96">
        <v>70693</v>
      </c>
      <c r="E13" s="193">
        <f t="shared" si="0"/>
        <v>1.0521983746613879</v>
      </c>
      <c r="F13" s="117">
        <v>0.36231018268711901</v>
      </c>
    </row>
    <row r="14" spans="1:6" ht="30.75" customHeight="1">
      <c r="A14" s="3" t="s">
        <v>612</v>
      </c>
      <c r="B14" s="87">
        <v>1049</v>
      </c>
      <c r="C14" s="87">
        <v>1049</v>
      </c>
      <c r="D14" s="96">
        <v>5457</v>
      </c>
      <c r="E14" s="193">
        <f t="shared" si="0"/>
        <v>5.2020972354623449</v>
      </c>
      <c r="F14" s="117">
        <v>5.0298342541436503</v>
      </c>
    </row>
    <row r="15" spans="1:6" ht="30.75" customHeight="1">
      <c r="A15" s="3" t="s">
        <v>613</v>
      </c>
      <c r="B15" s="87">
        <v>2007</v>
      </c>
      <c r="C15" s="87">
        <v>2441</v>
      </c>
      <c r="D15" s="96">
        <v>6197</v>
      </c>
      <c r="E15" s="193">
        <f t="shared" si="0"/>
        <v>2.5387136419500207</v>
      </c>
      <c r="F15" s="117">
        <v>-0.80404123450543896</v>
      </c>
    </row>
    <row r="16" spans="1:6" ht="30.75" customHeight="1">
      <c r="A16" s="3" t="s">
        <v>614</v>
      </c>
      <c r="B16" s="87"/>
      <c r="C16" s="88"/>
      <c r="D16" s="100"/>
      <c r="E16" s="193"/>
      <c r="F16" s="117"/>
    </row>
    <row r="17" spans="1:6" ht="30.75" customHeight="1">
      <c r="A17" s="3" t="s">
        <v>615</v>
      </c>
      <c r="B17" s="87"/>
      <c r="C17" s="88"/>
      <c r="D17" s="100"/>
      <c r="E17" s="193"/>
      <c r="F17" s="117"/>
    </row>
    <row r="18" spans="1:6" ht="30.75" customHeight="1">
      <c r="A18" s="3" t="s">
        <v>616</v>
      </c>
      <c r="B18" s="87">
        <v>1904</v>
      </c>
      <c r="C18" s="88"/>
      <c r="D18" s="100"/>
      <c r="E18" s="193"/>
      <c r="F18" s="117">
        <v>-1</v>
      </c>
    </row>
    <row r="19" spans="1:6" ht="30.75" customHeight="1">
      <c r="A19" s="3" t="s">
        <v>617</v>
      </c>
      <c r="B19" s="87">
        <v>0</v>
      </c>
      <c r="C19" s="87"/>
      <c r="D19" s="96"/>
      <c r="E19" s="193"/>
      <c r="F19" s="117"/>
    </row>
    <row r="20" spans="1:6" ht="30.75" customHeight="1">
      <c r="A20" s="3" t="s">
        <v>618</v>
      </c>
      <c r="B20" s="87">
        <v>45359</v>
      </c>
      <c r="C20" s="87">
        <v>44931</v>
      </c>
      <c r="D20" s="96">
        <v>44807</v>
      </c>
      <c r="E20" s="193">
        <f>D20/C20</f>
        <v>0.99724021277069286</v>
      </c>
      <c r="F20" s="117">
        <v>-6.2654282247604706E-2</v>
      </c>
    </row>
    <row r="21" spans="1:6" ht="30.75" customHeight="1">
      <c r="A21" s="3" t="s">
        <v>619</v>
      </c>
      <c r="B21" s="87"/>
      <c r="C21" s="87"/>
      <c r="D21" s="96"/>
      <c r="E21" s="193"/>
      <c r="F21" s="117"/>
    </row>
    <row r="22" spans="1:6" ht="30.75" customHeight="1">
      <c r="A22" s="3" t="s">
        <v>620</v>
      </c>
      <c r="B22" s="87"/>
      <c r="C22" s="87"/>
      <c r="D22" s="96"/>
      <c r="E22" s="193"/>
      <c r="F22" s="117"/>
    </row>
    <row r="23" spans="1:6" ht="30.75" customHeight="1">
      <c r="A23" s="3" t="s">
        <v>621</v>
      </c>
      <c r="B23" s="87"/>
      <c r="C23" s="87"/>
      <c r="D23" s="96"/>
      <c r="E23" s="193"/>
      <c r="F23" s="117"/>
    </row>
    <row r="24" spans="1:6" ht="30.75" customHeight="1">
      <c r="A24" s="3" t="s">
        <v>622</v>
      </c>
      <c r="B24" s="87"/>
      <c r="C24" s="87"/>
      <c r="D24" s="96"/>
      <c r="E24" s="193"/>
      <c r="F24" s="117"/>
    </row>
    <row r="25" spans="1:6" ht="30.75" customHeight="1">
      <c r="A25" s="92" t="s">
        <v>623</v>
      </c>
      <c r="B25" s="87"/>
      <c r="C25" s="87"/>
      <c r="D25" s="96"/>
      <c r="E25" s="193"/>
      <c r="F25" s="117"/>
    </row>
    <row r="26" spans="1:6" ht="30.75" customHeight="1">
      <c r="A26" s="92" t="s">
        <v>624</v>
      </c>
      <c r="B26" s="87">
        <v>787</v>
      </c>
      <c r="C26" s="87">
        <v>907</v>
      </c>
      <c r="D26" s="96">
        <v>897</v>
      </c>
      <c r="E26" s="193">
        <f>D26/C26</f>
        <v>0.98897464167585447</v>
      </c>
      <c r="F26" s="117">
        <v>-0.26233552631578899</v>
      </c>
    </row>
    <row r="27" spans="1:6" ht="30.75" customHeight="1">
      <c r="A27" s="3" t="s">
        <v>625</v>
      </c>
      <c r="B27" s="87"/>
      <c r="C27" s="87"/>
      <c r="D27" s="96"/>
      <c r="E27" s="193"/>
      <c r="F27" s="117">
        <v>-1</v>
      </c>
    </row>
    <row r="28" spans="1:6" ht="30.75" customHeight="1">
      <c r="A28" s="3" t="s">
        <v>626</v>
      </c>
      <c r="B28" s="88"/>
      <c r="C28" s="87"/>
      <c r="D28" s="96"/>
      <c r="E28" s="193"/>
      <c r="F28" s="117"/>
    </row>
    <row r="29" spans="1:6" ht="30.75" customHeight="1">
      <c r="A29" s="3" t="s">
        <v>627</v>
      </c>
      <c r="B29" s="88">
        <v>4</v>
      </c>
      <c r="C29" s="87">
        <v>4</v>
      </c>
      <c r="D29" s="96">
        <v>4</v>
      </c>
      <c r="E29" s="193">
        <f>D29/C29</f>
        <v>1</v>
      </c>
      <c r="F29" s="117">
        <v>-0.98387096774193505</v>
      </c>
    </row>
    <row r="30" spans="1:6" ht="30.75" customHeight="1">
      <c r="A30" s="3" t="s">
        <v>628</v>
      </c>
      <c r="B30" s="87">
        <v>1789</v>
      </c>
      <c r="C30" s="87">
        <v>2119</v>
      </c>
      <c r="D30" s="96">
        <v>2119</v>
      </c>
      <c r="E30" s="193">
        <f>D30/C30</f>
        <v>1</v>
      </c>
      <c r="F30" s="117">
        <v>-0.12401818933443599</v>
      </c>
    </row>
    <row r="31" spans="1:6" ht="30.75" customHeight="1">
      <c r="A31" s="3" t="s">
        <v>629</v>
      </c>
      <c r="B31" s="87">
        <v>8125</v>
      </c>
      <c r="C31" s="87">
        <v>8850</v>
      </c>
      <c r="D31" s="96">
        <v>8777</v>
      </c>
      <c r="E31" s="193">
        <f t="shared" ref="E31:E39" si="1">D31/C31</f>
        <v>0.99175141242937848</v>
      </c>
      <c r="F31" s="117">
        <v>0.123240337855132</v>
      </c>
    </row>
    <row r="32" spans="1:6" ht="30.75" customHeight="1">
      <c r="A32" s="3" t="s">
        <v>630</v>
      </c>
      <c r="B32" s="87"/>
      <c r="C32" s="87"/>
      <c r="D32" s="96"/>
      <c r="E32" s="193"/>
      <c r="F32" s="117"/>
    </row>
    <row r="33" spans="1:6" ht="30.75" customHeight="1">
      <c r="A33" s="3" t="s">
        <v>631</v>
      </c>
      <c r="B33" s="87">
        <v>1081</v>
      </c>
      <c r="C33" s="87">
        <v>1015</v>
      </c>
      <c r="D33" s="96">
        <v>1002</v>
      </c>
      <c r="E33" s="193">
        <f t="shared" si="1"/>
        <v>0.98719211822660102</v>
      </c>
      <c r="F33" s="117">
        <v>0.138636363636364</v>
      </c>
    </row>
    <row r="34" spans="1:6" ht="30.75" customHeight="1">
      <c r="A34" s="3" t="s">
        <v>632</v>
      </c>
      <c r="B34" s="87">
        <v>25952</v>
      </c>
      <c r="C34" s="87">
        <v>25431</v>
      </c>
      <c r="D34" s="96">
        <v>25426</v>
      </c>
      <c r="E34" s="193">
        <f t="shared" si="1"/>
        <v>0.99980338956391801</v>
      </c>
      <c r="F34" s="117">
        <v>1.6198866563626999</v>
      </c>
    </row>
    <row r="35" spans="1:6" ht="30.75" customHeight="1">
      <c r="A35" s="3" t="s">
        <v>633</v>
      </c>
      <c r="B35" s="87">
        <v>4320</v>
      </c>
      <c r="C35" s="87">
        <v>116695</v>
      </c>
      <c r="D35" s="96">
        <v>116683</v>
      </c>
      <c r="E35" s="193">
        <f t="shared" si="1"/>
        <v>0.99989716783066973</v>
      </c>
      <c r="F35" s="117">
        <v>0.907145892582786</v>
      </c>
    </row>
    <row r="36" spans="1:6" ht="30.75" customHeight="1">
      <c r="A36" s="3" t="s">
        <v>634</v>
      </c>
      <c r="B36" s="87">
        <v>211</v>
      </c>
      <c r="C36" s="87">
        <v>470</v>
      </c>
      <c r="D36" s="96">
        <v>446</v>
      </c>
      <c r="E36" s="193">
        <f t="shared" si="1"/>
        <v>0.94893617021276599</v>
      </c>
      <c r="F36" s="117">
        <v>-0.43686868686868702</v>
      </c>
    </row>
    <row r="37" spans="1:6" ht="30.75" customHeight="1">
      <c r="A37" s="3" t="s">
        <v>635</v>
      </c>
      <c r="B37" s="88"/>
      <c r="C37" s="88"/>
      <c r="D37" s="100"/>
      <c r="E37" s="193"/>
      <c r="F37" s="117"/>
    </row>
    <row r="38" spans="1:6" ht="30.75" customHeight="1">
      <c r="A38" s="3" t="s">
        <v>636</v>
      </c>
      <c r="B38" s="87">
        <v>25663</v>
      </c>
      <c r="C38" s="87">
        <v>29065</v>
      </c>
      <c r="D38" s="96">
        <v>28443</v>
      </c>
      <c r="E38" s="193">
        <f t="shared" si="1"/>
        <v>0.97859969034921723</v>
      </c>
      <c r="F38" s="117">
        <v>0.21535700551211401</v>
      </c>
    </row>
    <row r="39" spans="1:6" ht="30.75" customHeight="1">
      <c r="A39" s="3" t="s">
        <v>637</v>
      </c>
      <c r="B39" s="1">
        <v>22091</v>
      </c>
      <c r="C39" s="87">
        <v>34626</v>
      </c>
      <c r="D39" s="96">
        <v>34627</v>
      </c>
      <c r="E39" s="193">
        <f t="shared" si="1"/>
        <v>1.0000288800323456</v>
      </c>
      <c r="F39" s="117">
        <v>7.8878336755646803</v>
      </c>
    </row>
    <row r="40" spans="1:6" ht="30.75" customHeight="1">
      <c r="A40" s="3" t="s">
        <v>638</v>
      </c>
      <c r="B40" s="1"/>
      <c r="C40" s="88"/>
      <c r="D40" s="100"/>
      <c r="E40" s="193"/>
      <c r="F40" s="117"/>
    </row>
    <row r="41" spans="1:6" ht="30.75" customHeight="1">
      <c r="A41" s="3" t="s">
        <v>639</v>
      </c>
      <c r="B41" s="1"/>
      <c r="C41" s="88"/>
      <c r="D41" s="100"/>
      <c r="E41" s="193"/>
      <c r="F41" s="117"/>
    </row>
    <row r="42" spans="1:6" ht="30.75" customHeight="1">
      <c r="A42" s="195" t="s">
        <v>640</v>
      </c>
      <c r="B42" s="1"/>
      <c r="C42" s="87"/>
      <c r="D42" s="96"/>
      <c r="E42" s="193"/>
      <c r="F42" s="117"/>
    </row>
    <row r="43" spans="1:6" ht="30.75" customHeight="1">
      <c r="A43" s="3" t="s">
        <v>641</v>
      </c>
      <c r="B43" s="1"/>
      <c r="C43" s="87"/>
      <c r="D43" s="96"/>
      <c r="E43" s="193"/>
      <c r="F43" s="117"/>
    </row>
    <row r="44" spans="1:6" ht="30.75" customHeight="1">
      <c r="A44" s="3" t="s">
        <v>642</v>
      </c>
      <c r="B44" s="87">
        <v>1064</v>
      </c>
      <c r="C44" s="87">
        <v>1215</v>
      </c>
      <c r="D44" s="96">
        <v>1215</v>
      </c>
      <c r="E44" s="193">
        <f t="shared" ref="E44:E87" si="2">D44/C44</f>
        <v>1</v>
      </c>
      <c r="F44" s="117">
        <v>-0.306110793832096</v>
      </c>
    </row>
    <row r="45" spans="1:6" ht="30.75" customHeight="1">
      <c r="A45" s="195" t="s">
        <v>643</v>
      </c>
      <c r="B45" s="1"/>
      <c r="C45" s="1"/>
      <c r="D45" s="91"/>
      <c r="E45" s="193"/>
      <c r="F45" s="117"/>
    </row>
    <row r="46" spans="1:6" ht="30.75" customHeight="1">
      <c r="A46" s="3" t="s">
        <v>644</v>
      </c>
      <c r="B46" s="1"/>
      <c r="C46" s="1">
        <v>1123</v>
      </c>
      <c r="D46" s="91">
        <v>1769</v>
      </c>
      <c r="E46" s="193">
        <f t="shared" si="2"/>
        <v>1.5752448797862868</v>
      </c>
      <c r="F46" s="117"/>
    </row>
    <row r="47" spans="1:6" ht="30.75" customHeight="1">
      <c r="A47" s="3" t="s">
        <v>645</v>
      </c>
      <c r="B47" s="1"/>
      <c r="C47" s="1"/>
      <c r="D47" s="194"/>
      <c r="E47" s="193"/>
      <c r="F47" s="117"/>
    </row>
    <row r="48" spans="1:6" ht="30.75" customHeight="1">
      <c r="A48" s="196" t="s">
        <v>646</v>
      </c>
      <c r="B48" s="1"/>
      <c r="C48" s="87"/>
      <c r="D48" s="197"/>
      <c r="E48" s="193"/>
      <c r="F48" s="117">
        <v>-1</v>
      </c>
    </row>
    <row r="49" spans="1:6" ht="30.75" customHeight="1">
      <c r="A49" s="198" t="s">
        <v>647</v>
      </c>
      <c r="B49" s="1"/>
      <c r="C49" s="87"/>
      <c r="D49" s="197"/>
      <c r="E49" s="193"/>
      <c r="F49" s="117">
        <v>-1</v>
      </c>
    </row>
    <row r="50" spans="1:6" ht="30.75" customHeight="1">
      <c r="A50" s="199" t="s">
        <v>648</v>
      </c>
      <c r="B50" s="1"/>
      <c r="C50" s="87"/>
      <c r="D50" s="197"/>
      <c r="E50" s="193"/>
      <c r="F50" s="117">
        <v>-1</v>
      </c>
    </row>
    <row r="51" spans="1:6" ht="30.75" customHeight="1">
      <c r="A51" s="3" t="s">
        <v>649</v>
      </c>
      <c r="B51" s="87">
        <v>-18496</v>
      </c>
      <c r="C51" s="87">
        <v>-16246</v>
      </c>
      <c r="D51" s="200">
        <v>-17651</v>
      </c>
      <c r="E51" s="193">
        <f t="shared" si="2"/>
        <v>1.086482826541918</v>
      </c>
      <c r="F51" s="117">
        <v>0.63905655121181204</v>
      </c>
    </row>
    <row r="52" spans="1:6" ht="30.75" customHeight="1">
      <c r="A52" s="3" t="s">
        <v>650</v>
      </c>
      <c r="B52" s="87">
        <v>38742</v>
      </c>
      <c r="C52" s="87">
        <v>97924</v>
      </c>
      <c r="D52" s="96">
        <v>98358</v>
      </c>
      <c r="E52" s="193">
        <f t="shared" si="2"/>
        <v>1.0044320084963849</v>
      </c>
      <c r="F52" s="117">
        <v>1.46091873498799</v>
      </c>
    </row>
    <row r="53" spans="1:6" ht="30.75" hidden="1" customHeight="1">
      <c r="A53" s="3" t="s">
        <v>651</v>
      </c>
      <c r="B53" s="1"/>
      <c r="C53" s="1"/>
      <c r="D53" s="194"/>
      <c r="E53" s="193" t="e">
        <f t="shared" si="2"/>
        <v>#DIV/0!</v>
      </c>
      <c r="F53" s="117" t="e">
        <v>#DIV/0!</v>
      </c>
    </row>
    <row r="54" spans="1:6" ht="30.75" hidden="1" customHeight="1">
      <c r="A54" s="3" t="s">
        <v>652</v>
      </c>
      <c r="B54" s="1"/>
      <c r="C54" s="1"/>
      <c r="D54" s="194"/>
      <c r="E54" s="193" t="e">
        <f t="shared" si="2"/>
        <v>#DIV/0!</v>
      </c>
      <c r="F54" s="117" t="e">
        <v>#DIV/0!</v>
      </c>
    </row>
    <row r="55" spans="1:6" ht="30.75" hidden="1" customHeight="1">
      <c r="A55" s="3" t="s">
        <v>653</v>
      </c>
      <c r="B55" s="1"/>
      <c r="C55" s="1"/>
      <c r="D55" s="194"/>
      <c r="E55" s="193" t="e">
        <f t="shared" si="2"/>
        <v>#DIV/0!</v>
      </c>
      <c r="F55" s="117" t="e">
        <v>#DIV/0!</v>
      </c>
    </row>
    <row r="56" spans="1:6" ht="30.75" hidden="1" customHeight="1">
      <c r="A56" s="3" t="s">
        <v>654</v>
      </c>
      <c r="B56" s="1"/>
      <c r="C56" s="1"/>
      <c r="D56" s="194"/>
      <c r="E56" s="193" t="e">
        <f t="shared" si="2"/>
        <v>#DIV/0!</v>
      </c>
      <c r="F56" s="117" t="e">
        <v>#DIV/0!</v>
      </c>
    </row>
    <row r="57" spans="1:6" ht="30.75" hidden="1" customHeight="1">
      <c r="A57" s="3" t="s">
        <v>655</v>
      </c>
      <c r="B57" s="1"/>
      <c r="C57" s="1"/>
      <c r="D57" s="194"/>
      <c r="E57" s="193" t="e">
        <f t="shared" si="2"/>
        <v>#DIV/0!</v>
      </c>
      <c r="F57" s="117" t="e">
        <v>#DIV/0!</v>
      </c>
    </row>
    <row r="58" spans="1:6" ht="30.75" hidden="1" customHeight="1">
      <c r="A58" s="3" t="s">
        <v>656</v>
      </c>
      <c r="B58" s="1"/>
      <c r="C58" s="1"/>
      <c r="D58" s="194"/>
      <c r="E58" s="193" t="e">
        <f t="shared" si="2"/>
        <v>#DIV/0!</v>
      </c>
      <c r="F58" s="117" t="e">
        <v>#DIV/0!</v>
      </c>
    </row>
    <row r="59" spans="1:6" ht="30.75" hidden="1" customHeight="1">
      <c r="A59" s="3" t="s">
        <v>657</v>
      </c>
      <c r="B59" s="1"/>
      <c r="C59" s="1"/>
      <c r="D59" s="194"/>
      <c r="E59" s="193" t="e">
        <f t="shared" si="2"/>
        <v>#DIV/0!</v>
      </c>
      <c r="F59" s="117" t="e">
        <v>#DIV/0!</v>
      </c>
    </row>
    <row r="60" spans="1:6" ht="30.75" hidden="1" customHeight="1">
      <c r="A60" s="3" t="s">
        <v>658</v>
      </c>
      <c r="B60" s="1"/>
      <c r="C60" s="1"/>
      <c r="D60" s="194"/>
      <c r="E60" s="193" t="e">
        <f t="shared" si="2"/>
        <v>#DIV/0!</v>
      </c>
      <c r="F60" s="117" t="e">
        <v>#DIV/0!</v>
      </c>
    </row>
    <row r="61" spans="1:6" ht="30.75" hidden="1" customHeight="1">
      <c r="A61" s="3" t="s">
        <v>659</v>
      </c>
      <c r="B61" s="1"/>
      <c r="C61" s="1"/>
      <c r="D61" s="194"/>
      <c r="E61" s="193" t="e">
        <f t="shared" si="2"/>
        <v>#DIV/0!</v>
      </c>
      <c r="F61" s="117" t="e">
        <v>#DIV/0!</v>
      </c>
    </row>
    <row r="62" spans="1:6" ht="30.75" hidden="1" customHeight="1">
      <c r="A62" s="3" t="s">
        <v>660</v>
      </c>
      <c r="B62" s="1"/>
      <c r="C62" s="1"/>
      <c r="D62" s="194"/>
      <c r="E62" s="193" t="e">
        <f t="shared" si="2"/>
        <v>#DIV/0!</v>
      </c>
      <c r="F62" s="117" t="e">
        <v>#DIV/0!</v>
      </c>
    </row>
    <row r="63" spans="1:6" ht="30.75" hidden="1" customHeight="1">
      <c r="A63" s="3" t="s">
        <v>661</v>
      </c>
      <c r="B63" s="1"/>
      <c r="C63" s="1"/>
      <c r="D63" s="194"/>
      <c r="E63" s="193" t="e">
        <f t="shared" si="2"/>
        <v>#DIV/0!</v>
      </c>
      <c r="F63" s="117" t="e">
        <v>#DIV/0!</v>
      </c>
    </row>
    <row r="64" spans="1:6" ht="30.75" hidden="1" customHeight="1">
      <c r="A64" s="3" t="s">
        <v>662</v>
      </c>
      <c r="B64" s="1"/>
      <c r="C64" s="1"/>
      <c r="D64" s="194"/>
      <c r="E64" s="193" t="e">
        <f t="shared" si="2"/>
        <v>#DIV/0!</v>
      </c>
      <c r="F64" s="117" t="e">
        <v>#DIV/0!</v>
      </c>
    </row>
    <row r="65" spans="1:6" ht="30.75" hidden="1" customHeight="1">
      <c r="A65" s="3" t="s">
        <v>663</v>
      </c>
      <c r="B65" s="1"/>
      <c r="C65" s="1"/>
      <c r="D65" s="194"/>
      <c r="E65" s="193" t="e">
        <f t="shared" si="2"/>
        <v>#DIV/0!</v>
      </c>
      <c r="F65" s="117" t="e">
        <v>#DIV/0!</v>
      </c>
    </row>
    <row r="66" spans="1:6" ht="30.75" hidden="1" customHeight="1">
      <c r="A66" s="3" t="s">
        <v>664</v>
      </c>
      <c r="B66" s="1"/>
      <c r="C66" s="1"/>
      <c r="D66" s="194"/>
      <c r="E66" s="193" t="e">
        <f t="shared" si="2"/>
        <v>#DIV/0!</v>
      </c>
      <c r="F66" s="117" t="e">
        <v>#DIV/0!</v>
      </c>
    </row>
    <row r="67" spans="1:6" ht="30.75" hidden="1" customHeight="1">
      <c r="A67" s="3" t="s">
        <v>665</v>
      </c>
      <c r="B67" s="1"/>
      <c r="C67" s="1"/>
      <c r="D67" s="194"/>
      <c r="E67" s="193" t="e">
        <f t="shared" si="2"/>
        <v>#DIV/0!</v>
      </c>
      <c r="F67" s="117" t="e">
        <v>#DIV/0!</v>
      </c>
    </row>
    <row r="68" spans="1:6" ht="30.75" hidden="1" customHeight="1">
      <c r="A68" s="3" t="s">
        <v>666</v>
      </c>
      <c r="B68" s="1"/>
      <c r="C68" s="1"/>
      <c r="D68" s="194"/>
      <c r="E68" s="193" t="e">
        <f t="shared" si="2"/>
        <v>#DIV/0!</v>
      </c>
      <c r="F68" s="117" t="e">
        <v>#DIV/0!</v>
      </c>
    </row>
    <row r="69" spans="1:6" ht="30.75" hidden="1" customHeight="1">
      <c r="A69" s="3" t="s">
        <v>667</v>
      </c>
      <c r="B69" s="1"/>
      <c r="C69" s="1"/>
      <c r="D69" s="194"/>
      <c r="E69" s="193" t="e">
        <f t="shared" si="2"/>
        <v>#DIV/0!</v>
      </c>
      <c r="F69" s="117" t="e">
        <v>#DIV/0!</v>
      </c>
    </row>
    <row r="70" spans="1:6" ht="30.75" hidden="1" customHeight="1">
      <c r="A70" s="3" t="s">
        <v>668</v>
      </c>
      <c r="B70" s="1"/>
      <c r="C70" s="1"/>
      <c r="D70" s="194"/>
      <c r="E70" s="193" t="e">
        <f t="shared" si="2"/>
        <v>#DIV/0!</v>
      </c>
      <c r="F70" s="117" t="e">
        <v>#DIV/0!</v>
      </c>
    </row>
    <row r="71" spans="1:6" ht="30.75" hidden="1" customHeight="1">
      <c r="A71" s="195" t="s">
        <v>669</v>
      </c>
      <c r="B71" s="201"/>
      <c r="C71" s="201"/>
      <c r="D71" s="202"/>
      <c r="E71" s="193" t="e">
        <f t="shared" si="2"/>
        <v>#DIV/0!</v>
      </c>
      <c r="F71" s="117" t="e">
        <v>#DIV/0!</v>
      </c>
    </row>
    <row r="72" spans="1:6" ht="30.75" hidden="1" customHeight="1">
      <c r="A72" s="3" t="s">
        <v>670</v>
      </c>
      <c r="B72" s="1"/>
      <c r="C72" s="1"/>
      <c r="D72" s="194"/>
      <c r="E72" s="193" t="e">
        <f t="shared" si="2"/>
        <v>#DIV/0!</v>
      </c>
      <c r="F72" s="117" t="e">
        <v>#DIV/0!</v>
      </c>
    </row>
    <row r="73" spans="1:6" ht="30.75" hidden="1" customHeight="1">
      <c r="A73" s="3" t="s">
        <v>410</v>
      </c>
      <c r="B73" s="1"/>
      <c r="C73" s="1"/>
      <c r="D73" s="194"/>
      <c r="E73" s="193" t="e">
        <f t="shared" si="2"/>
        <v>#DIV/0!</v>
      </c>
      <c r="F73" s="117" t="e">
        <v>#DIV/0!</v>
      </c>
    </row>
    <row r="74" spans="1:6" ht="30.75" customHeight="1">
      <c r="A74" s="3" t="s">
        <v>671</v>
      </c>
      <c r="B74" s="87"/>
      <c r="C74" s="87">
        <v>144417</v>
      </c>
      <c r="D74" s="96">
        <v>144417</v>
      </c>
      <c r="E74" s="193">
        <f t="shared" si="2"/>
        <v>1</v>
      </c>
      <c r="F74" s="117">
        <v>-0.67403169014084496</v>
      </c>
    </row>
    <row r="75" spans="1:6" ht="30.75" hidden="1" customHeight="1">
      <c r="A75" s="3" t="s">
        <v>672</v>
      </c>
      <c r="B75" s="87"/>
      <c r="C75" s="1"/>
      <c r="D75" s="194"/>
      <c r="E75" s="193" t="e">
        <f t="shared" si="2"/>
        <v>#DIV/0!</v>
      </c>
      <c r="F75" s="117" t="e">
        <v>#DIV/0!</v>
      </c>
    </row>
    <row r="76" spans="1:6" ht="30.75" hidden="1" customHeight="1">
      <c r="A76" s="3" t="s">
        <v>673</v>
      </c>
      <c r="B76" s="87"/>
      <c r="C76" s="1"/>
      <c r="D76" s="194"/>
      <c r="E76" s="193" t="e">
        <f t="shared" si="2"/>
        <v>#DIV/0!</v>
      </c>
      <c r="F76" s="117" t="e">
        <v>#DIV/0!</v>
      </c>
    </row>
    <row r="77" spans="1:6" ht="30.75" hidden="1" customHeight="1">
      <c r="A77" s="3" t="s">
        <v>674</v>
      </c>
      <c r="B77" s="87"/>
      <c r="C77" s="1"/>
      <c r="D77" s="194"/>
      <c r="E77" s="193" t="e">
        <f t="shared" si="2"/>
        <v>#DIV/0!</v>
      </c>
      <c r="F77" s="117" t="e">
        <v>#DIV/0!</v>
      </c>
    </row>
    <row r="78" spans="1:6" ht="30.75" hidden="1" customHeight="1">
      <c r="A78" s="3" t="s">
        <v>675</v>
      </c>
      <c r="B78" s="87"/>
      <c r="C78" s="1"/>
      <c r="D78" s="194"/>
      <c r="E78" s="193" t="e">
        <f t="shared" si="2"/>
        <v>#DIV/0!</v>
      </c>
      <c r="F78" s="117" t="e">
        <v>#DIV/0!</v>
      </c>
    </row>
    <row r="79" spans="1:6" ht="30.75" customHeight="1">
      <c r="A79" s="3" t="s">
        <v>676</v>
      </c>
      <c r="B79" s="87">
        <v>13802</v>
      </c>
      <c r="C79" s="203">
        <v>92356</v>
      </c>
      <c r="D79" s="197">
        <v>82628</v>
      </c>
      <c r="E79" s="193">
        <f t="shared" si="2"/>
        <v>0.89466845684091989</v>
      </c>
      <c r="F79" s="117">
        <v>0.29661362709098299</v>
      </c>
    </row>
    <row r="80" spans="1:6" ht="30.75" hidden="1" customHeight="1">
      <c r="A80" s="3" t="s">
        <v>677</v>
      </c>
      <c r="B80" s="87"/>
      <c r="C80" s="1"/>
      <c r="D80" s="194"/>
      <c r="E80" s="193" t="e">
        <f t="shared" si="2"/>
        <v>#DIV/0!</v>
      </c>
      <c r="F80" s="117" t="e">
        <v>#DIV/0!</v>
      </c>
    </row>
    <row r="81" spans="1:6" ht="30.75" hidden="1" customHeight="1">
      <c r="A81" s="3" t="s">
        <v>678</v>
      </c>
      <c r="B81" s="87"/>
      <c r="C81" s="1"/>
      <c r="D81" s="194"/>
      <c r="E81" s="193" t="e">
        <f t="shared" si="2"/>
        <v>#DIV/0!</v>
      </c>
      <c r="F81" s="117" t="e">
        <v>#DIV/0!</v>
      </c>
    </row>
    <row r="82" spans="1:6" ht="30.75" hidden="1" customHeight="1">
      <c r="A82" s="3" t="s">
        <v>679</v>
      </c>
      <c r="B82" s="87"/>
      <c r="C82" s="1"/>
      <c r="D82" s="194"/>
      <c r="E82" s="193" t="e">
        <f t="shared" si="2"/>
        <v>#DIV/0!</v>
      </c>
      <c r="F82" s="117" t="e">
        <v>#DIV/0!</v>
      </c>
    </row>
    <row r="83" spans="1:6" ht="30.75" customHeight="1">
      <c r="A83" s="3" t="s">
        <v>680</v>
      </c>
      <c r="B83" s="87">
        <v>12094</v>
      </c>
      <c r="C83" s="87">
        <v>12545</v>
      </c>
      <c r="D83" s="96">
        <v>12545</v>
      </c>
      <c r="E83" s="193">
        <f t="shared" si="2"/>
        <v>1</v>
      </c>
      <c r="F83" s="117">
        <v>-0.87323673254920997</v>
      </c>
    </row>
    <row r="84" spans="1:6" ht="30.75" hidden="1" customHeight="1">
      <c r="A84" s="3" t="s">
        <v>681</v>
      </c>
      <c r="B84" s="87"/>
      <c r="C84" s="1"/>
      <c r="D84" s="194"/>
      <c r="E84" s="193" t="e">
        <f t="shared" si="2"/>
        <v>#DIV/0!</v>
      </c>
      <c r="F84" s="117" t="e">
        <v>#DIV/0!</v>
      </c>
    </row>
    <row r="85" spans="1:6" ht="30.75" hidden="1" customHeight="1">
      <c r="A85" s="3" t="s">
        <v>682</v>
      </c>
      <c r="B85" s="87"/>
      <c r="C85" s="1"/>
      <c r="D85" s="194"/>
      <c r="E85" s="193" t="e">
        <f t="shared" si="2"/>
        <v>#DIV/0!</v>
      </c>
      <c r="F85" s="117" t="e">
        <v>#DIV/0!</v>
      </c>
    </row>
    <row r="86" spans="1:6" ht="30.75" customHeight="1">
      <c r="A86" s="3" t="s">
        <v>683</v>
      </c>
      <c r="B86" s="87"/>
      <c r="C86" s="1"/>
      <c r="D86" s="194"/>
      <c r="E86" s="193"/>
      <c r="F86" s="117">
        <v>-1</v>
      </c>
    </row>
    <row r="87" spans="1:6" ht="30.75" customHeight="1">
      <c r="A87" s="3" t="s">
        <v>684</v>
      </c>
      <c r="B87" s="87">
        <v>37426</v>
      </c>
      <c r="C87" s="87">
        <v>36975</v>
      </c>
      <c r="D87" s="96">
        <v>36970</v>
      </c>
      <c r="E87" s="193">
        <f t="shared" si="2"/>
        <v>0.9998647734956051</v>
      </c>
      <c r="F87" s="117">
        <v>2.2313608950266599</v>
      </c>
    </row>
    <row r="88" spans="1:6" ht="30.75" hidden="1" customHeight="1">
      <c r="A88" s="3" t="s">
        <v>685</v>
      </c>
      <c r="B88" s="1"/>
      <c r="C88" s="1"/>
      <c r="D88" s="194">
        <v>54750</v>
      </c>
      <c r="E88" s="193"/>
      <c r="F88" s="117">
        <v>-0.65081794700086104</v>
      </c>
    </row>
    <row r="89" spans="1:6" ht="30.75" hidden="1" customHeight="1">
      <c r="A89" s="3" t="s">
        <v>686</v>
      </c>
      <c r="B89" s="1"/>
      <c r="C89" s="1"/>
      <c r="D89" s="194">
        <v>879</v>
      </c>
      <c r="E89" s="193"/>
      <c r="F89" s="117">
        <v>-5.78778135048231E-2</v>
      </c>
    </row>
    <row r="90" spans="1:6" ht="30.75" hidden="1" customHeight="1">
      <c r="A90" s="3" t="s">
        <v>687</v>
      </c>
      <c r="B90" s="1"/>
      <c r="C90" s="1"/>
      <c r="D90" s="194">
        <v>493</v>
      </c>
      <c r="E90" s="193"/>
      <c r="F90" s="117">
        <v>1.4403292181070001E-2</v>
      </c>
    </row>
    <row r="91" spans="1:6" ht="30.75" hidden="1" customHeight="1">
      <c r="A91" s="3" t="s">
        <v>688</v>
      </c>
      <c r="B91" s="1"/>
      <c r="C91" s="1"/>
      <c r="D91" s="91">
        <v>0</v>
      </c>
      <c r="E91" s="193"/>
      <c r="F91" s="117"/>
    </row>
    <row r="92" spans="1:6" ht="30.75" customHeight="1">
      <c r="E92" s="204"/>
      <c r="F92" s="205"/>
    </row>
  </sheetData>
  <mergeCells count="2">
    <mergeCell ref="A1:F1"/>
    <mergeCell ref="A2:F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9.xml><?xml version="1.0" encoding="utf-8"?>
<worksheet xmlns="http://schemas.openxmlformats.org/spreadsheetml/2006/main" xmlns:r="http://schemas.openxmlformats.org/officeDocument/2006/relationships">
  <sheetPr>
    <tabColor theme="5"/>
  </sheetPr>
  <dimension ref="A1:HU112"/>
  <sheetViews>
    <sheetView showZeros="0" workbookViewId="0">
      <selection activeCell="A4" sqref="A4"/>
    </sheetView>
  </sheetViews>
  <sheetFormatPr defaultColWidth="12.375" defaultRowHeight="32.25" customHeight="1"/>
  <cols>
    <col min="3" max="3" width="40.75" customWidth="1"/>
    <col min="4" max="4" width="24.625" customWidth="1"/>
  </cols>
  <sheetData>
    <row r="1" spans="1:229" s="181" customFormat="1" ht="32.25" customHeight="1">
      <c r="A1" s="331" t="s">
        <v>689</v>
      </c>
      <c r="B1" s="331"/>
      <c r="C1" s="331"/>
      <c r="D1" s="331"/>
      <c r="E1" s="184"/>
      <c r="F1" s="184"/>
      <c r="G1" s="184"/>
      <c r="H1" s="184"/>
      <c r="I1" s="184"/>
      <c r="J1" s="184"/>
      <c r="K1" s="184"/>
      <c r="L1" s="184"/>
      <c r="M1" s="184"/>
      <c r="N1" s="184"/>
      <c r="O1" s="184"/>
      <c r="P1" s="184"/>
      <c r="Q1" s="184"/>
      <c r="R1" s="184"/>
      <c r="S1" s="184"/>
      <c r="T1" s="186"/>
      <c r="U1" s="184"/>
      <c r="V1" s="184"/>
      <c r="W1" s="184"/>
      <c r="X1" s="184"/>
      <c r="Y1" s="184"/>
      <c r="Z1" s="184"/>
      <c r="AA1" s="184"/>
      <c r="AB1" s="184"/>
      <c r="AC1" s="184"/>
      <c r="AD1" s="184"/>
      <c r="AE1" s="184"/>
      <c r="AF1" s="184"/>
      <c r="AG1" s="184"/>
      <c r="AH1" s="184"/>
      <c r="AI1" s="184"/>
      <c r="AJ1" s="184"/>
      <c r="AK1" s="184"/>
      <c r="AL1" s="184"/>
      <c r="AM1" s="184"/>
      <c r="AN1" s="184"/>
      <c r="AO1" s="184"/>
      <c r="AP1" s="184"/>
      <c r="AQ1" s="184"/>
      <c r="AR1" s="184"/>
      <c r="AS1" s="184"/>
      <c r="AT1" s="184"/>
      <c r="AU1" s="184"/>
      <c r="AV1" s="184"/>
      <c r="AW1" s="184"/>
      <c r="AX1" s="184"/>
      <c r="AY1" s="184"/>
      <c r="AZ1" s="184"/>
      <c r="BA1" s="184"/>
      <c r="BB1" s="184"/>
      <c r="BC1" s="184"/>
      <c r="BD1" s="184"/>
      <c r="BE1" s="184"/>
      <c r="BF1" s="184"/>
      <c r="BG1" s="184"/>
      <c r="BH1" s="184"/>
      <c r="BI1" s="184"/>
      <c r="BJ1" s="184"/>
      <c r="BK1" s="184"/>
      <c r="BL1" s="184"/>
      <c r="BM1" s="184"/>
      <c r="BN1" s="184"/>
      <c r="BO1" s="184"/>
      <c r="BP1" s="184"/>
      <c r="BQ1" s="184"/>
      <c r="BR1" s="184"/>
      <c r="BS1" s="184"/>
      <c r="BT1" s="184"/>
      <c r="BU1" s="184"/>
      <c r="BV1" s="184"/>
      <c r="BW1" s="184"/>
      <c r="BX1" s="184"/>
      <c r="BY1" s="184"/>
      <c r="BZ1" s="184"/>
      <c r="CA1" s="184"/>
      <c r="CB1" s="184"/>
      <c r="CC1" s="184"/>
      <c r="CD1" s="184"/>
      <c r="CE1" s="184"/>
      <c r="CF1" s="184"/>
      <c r="CG1" s="184"/>
      <c r="CH1" s="184"/>
      <c r="CI1" s="184"/>
      <c r="CJ1" s="184"/>
      <c r="CK1" s="184"/>
      <c r="CL1" s="184"/>
      <c r="CM1" s="184"/>
      <c r="CN1" s="184"/>
      <c r="CO1" s="184"/>
      <c r="CP1" s="184"/>
      <c r="CQ1" s="184"/>
      <c r="CR1" s="184"/>
      <c r="CS1" s="184"/>
      <c r="CT1" s="184"/>
      <c r="CU1" s="184"/>
      <c r="CV1" s="184"/>
      <c r="CW1" s="184"/>
      <c r="CX1" s="184"/>
      <c r="CY1" s="184"/>
      <c r="CZ1" s="184"/>
      <c r="DA1" s="184"/>
      <c r="DB1" s="184"/>
      <c r="DC1" s="184"/>
      <c r="DD1" s="184"/>
      <c r="DE1" s="184"/>
      <c r="DF1" s="184"/>
      <c r="DG1" s="184"/>
      <c r="DH1" s="184"/>
      <c r="DI1" s="184"/>
      <c r="DJ1" s="184"/>
      <c r="DK1" s="184"/>
      <c r="DL1" s="184"/>
      <c r="DM1" s="184"/>
      <c r="DN1" s="184"/>
      <c r="DO1" s="184"/>
      <c r="DP1" s="184"/>
      <c r="DQ1" s="184"/>
      <c r="DR1" s="184"/>
      <c r="DS1" s="184"/>
      <c r="DT1" s="184"/>
      <c r="DU1" s="184"/>
      <c r="DV1" s="184"/>
      <c r="DW1" s="184"/>
      <c r="DX1" s="184"/>
      <c r="DY1" s="184"/>
      <c r="DZ1" s="184"/>
      <c r="EA1" s="184"/>
      <c r="EB1" s="184"/>
      <c r="EC1" s="184"/>
      <c r="ED1" s="184"/>
      <c r="EE1" s="184"/>
      <c r="EF1" s="184"/>
      <c r="EG1" s="184"/>
      <c r="EH1" s="184"/>
      <c r="EI1" s="184"/>
      <c r="EJ1" s="184"/>
      <c r="EK1" s="184"/>
      <c r="EL1" s="184"/>
      <c r="EM1" s="184"/>
      <c r="EN1" s="184"/>
      <c r="EO1" s="184"/>
      <c r="EP1" s="184"/>
      <c r="EQ1" s="184"/>
      <c r="ER1" s="184"/>
      <c r="ES1" s="184"/>
      <c r="ET1" s="184"/>
      <c r="EU1" s="184"/>
      <c r="EV1" s="184"/>
      <c r="EW1" s="184"/>
      <c r="EX1" s="184"/>
      <c r="EY1" s="184"/>
      <c r="EZ1" s="184"/>
      <c r="FA1" s="184"/>
      <c r="FB1" s="184"/>
      <c r="FC1" s="184"/>
      <c r="FD1" s="184"/>
      <c r="FE1" s="184"/>
      <c r="FF1" s="184"/>
      <c r="FG1" s="184"/>
      <c r="FH1" s="184"/>
      <c r="FI1" s="184"/>
      <c r="FJ1" s="184"/>
      <c r="FK1" s="184"/>
      <c r="FL1" s="184"/>
      <c r="FM1" s="184"/>
      <c r="FN1" s="184"/>
      <c r="FO1" s="184"/>
      <c r="FP1" s="184"/>
      <c r="FQ1" s="184"/>
      <c r="FR1" s="184"/>
      <c r="FS1" s="184"/>
      <c r="FT1" s="184"/>
      <c r="FU1" s="184"/>
      <c r="FV1" s="184"/>
      <c r="FW1" s="184"/>
      <c r="FX1" s="184"/>
      <c r="FY1" s="184"/>
      <c r="FZ1" s="184"/>
      <c r="GA1" s="184"/>
      <c r="GB1" s="184"/>
      <c r="GC1" s="184"/>
      <c r="GD1" s="184"/>
      <c r="GE1" s="184"/>
      <c r="GF1" s="184"/>
      <c r="GG1" s="184"/>
      <c r="GH1" s="184"/>
      <c r="GI1" s="184"/>
      <c r="GJ1" s="184"/>
      <c r="GK1" s="184"/>
      <c r="GL1" s="184"/>
      <c r="GM1" s="184"/>
      <c r="GN1" s="184"/>
      <c r="GO1" s="184"/>
      <c r="GP1" s="184"/>
      <c r="GQ1" s="184"/>
      <c r="GR1" s="184"/>
      <c r="GS1" s="184"/>
      <c r="GT1" s="184"/>
      <c r="GU1" s="184"/>
      <c r="GV1" s="184"/>
      <c r="GW1" s="184"/>
      <c r="GX1" s="184"/>
      <c r="GY1" s="184"/>
      <c r="GZ1" s="184"/>
      <c r="HA1" s="184"/>
      <c r="HB1" s="184"/>
      <c r="HC1" s="184"/>
      <c r="HD1" s="184"/>
      <c r="HE1" s="184"/>
      <c r="HF1" s="184"/>
      <c r="HG1" s="184"/>
      <c r="HH1" s="184"/>
      <c r="HI1" s="184"/>
      <c r="HJ1" s="184"/>
      <c r="HK1" s="184"/>
      <c r="HL1" s="184"/>
      <c r="HM1" s="184"/>
      <c r="HN1" s="184"/>
      <c r="HO1" s="184"/>
      <c r="HP1" s="184"/>
      <c r="HQ1" s="184"/>
      <c r="HR1" s="184"/>
      <c r="HS1" s="184"/>
      <c r="HT1" s="184"/>
      <c r="HU1" s="184"/>
    </row>
    <row r="2" spans="1:229" s="175" customFormat="1" ht="32.25" customHeight="1">
      <c r="A2" s="332" t="s">
        <v>8</v>
      </c>
      <c r="B2" s="332"/>
      <c r="C2" s="332"/>
      <c r="D2" s="332"/>
    </row>
    <row r="3" spans="1:229" s="182" customFormat="1" ht="32.25" customHeight="1">
      <c r="A3" s="29" t="s">
        <v>690</v>
      </c>
      <c r="B3" s="333" t="s">
        <v>691</v>
      </c>
      <c r="C3" s="334"/>
      <c r="D3" s="30" t="s">
        <v>692</v>
      </c>
    </row>
    <row r="4" spans="1:229" s="182" customFormat="1" ht="32.25" customHeight="1">
      <c r="A4" s="167"/>
      <c r="B4" s="335" t="s">
        <v>693</v>
      </c>
      <c r="C4" s="336"/>
      <c r="D4" s="168">
        <v>33957</v>
      </c>
    </row>
    <row r="5" spans="1:229" s="182" customFormat="1" ht="32.25" customHeight="1">
      <c r="A5" s="31" t="s">
        <v>694</v>
      </c>
      <c r="B5" s="337" t="s">
        <v>695</v>
      </c>
      <c r="C5" s="338"/>
      <c r="D5" s="170">
        <v>382</v>
      </c>
    </row>
    <row r="6" spans="1:229" s="182" customFormat="1" ht="32.25" customHeight="1">
      <c r="A6" s="34">
        <v>1</v>
      </c>
      <c r="B6" s="339" t="s">
        <v>696</v>
      </c>
      <c r="C6" s="340"/>
      <c r="D6" s="185"/>
    </row>
    <row r="7" spans="1:229" s="182" customFormat="1" ht="32.25" customHeight="1">
      <c r="A7" s="34">
        <v>2</v>
      </c>
      <c r="B7" s="339" t="s">
        <v>697</v>
      </c>
      <c r="C7" s="340"/>
      <c r="D7" s="185"/>
    </row>
    <row r="8" spans="1:229" s="182" customFormat="1" ht="32.25" customHeight="1">
      <c r="A8" s="34">
        <v>3</v>
      </c>
      <c r="B8" s="339" t="s">
        <v>698</v>
      </c>
      <c r="C8" s="340"/>
      <c r="D8" s="185"/>
    </row>
    <row r="9" spans="1:229" s="182" customFormat="1" ht="32.25" customHeight="1">
      <c r="A9" s="34">
        <v>4</v>
      </c>
      <c r="B9" s="339" t="s">
        <v>699</v>
      </c>
      <c r="C9" s="340"/>
      <c r="D9" s="185"/>
    </row>
    <row r="10" spans="1:229" s="182" customFormat="1" ht="32.25" customHeight="1">
      <c r="A10" s="34">
        <v>5</v>
      </c>
      <c r="B10" s="339" t="s">
        <v>700</v>
      </c>
      <c r="C10" s="340"/>
      <c r="D10" s="185">
        <v>382</v>
      </c>
    </row>
    <row r="11" spans="1:229" s="182" customFormat="1" ht="32.25" customHeight="1">
      <c r="A11" s="31" t="s">
        <v>701</v>
      </c>
      <c r="B11" s="337" t="s">
        <v>702</v>
      </c>
      <c r="C11" s="338"/>
      <c r="D11" s="170">
        <v>362654</v>
      </c>
    </row>
    <row r="12" spans="1:229" s="182" customFormat="1" ht="32.25" customHeight="1">
      <c r="A12" s="34">
        <v>6</v>
      </c>
      <c r="B12" s="339" t="s">
        <v>703</v>
      </c>
      <c r="C12" s="340"/>
      <c r="D12" s="185">
        <v>58465</v>
      </c>
    </row>
    <row r="13" spans="1:229" s="182" customFormat="1" ht="32.25" customHeight="1">
      <c r="A13" s="34">
        <v>7</v>
      </c>
      <c r="B13" s="339" t="s">
        <v>704</v>
      </c>
      <c r="C13" s="340"/>
      <c r="D13" s="185">
        <v>13312</v>
      </c>
    </row>
    <row r="14" spans="1:229" s="182" customFormat="1" ht="32.25" customHeight="1">
      <c r="A14" s="34">
        <v>8</v>
      </c>
      <c r="B14" s="339" t="s">
        <v>705</v>
      </c>
      <c r="C14" s="340"/>
      <c r="D14" s="185">
        <v>24378</v>
      </c>
    </row>
    <row r="15" spans="1:229" s="182" customFormat="1" ht="32.25" customHeight="1">
      <c r="A15" s="34">
        <v>9</v>
      </c>
      <c r="B15" s="339" t="s">
        <v>706</v>
      </c>
      <c r="C15" s="340"/>
      <c r="D15" s="185">
        <v>4602</v>
      </c>
    </row>
    <row r="16" spans="1:229" s="182" customFormat="1" ht="32.25" customHeight="1">
      <c r="A16" s="34">
        <v>10</v>
      </c>
      <c r="B16" s="339" t="s">
        <v>707</v>
      </c>
      <c r="C16" s="340"/>
      <c r="D16" s="185">
        <v>48133</v>
      </c>
    </row>
    <row r="17" spans="1:229" s="182" customFormat="1" ht="32.25" customHeight="1">
      <c r="A17" s="34">
        <v>11</v>
      </c>
      <c r="B17" s="339" t="s">
        <v>708</v>
      </c>
      <c r="C17" s="340"/>
      <c r="D17" s="185">
        <v>1948</v>
      </c>
    </row>
    <row r="18" spans="1:229" s="182" customFormat="1" ht="32.25" customHeight="1">
      <c r="A18" s="34">
        <v>12</v>
      </c>
      <c r="B18" s="339" t="s">
        <v>709</v>
      </c>
      <c r="C18" s="340"/>
      <c r="D18" s="185">
        <v>56</v>
      </c>
    </row>
    <row r="19" spans="1:229" s="182" customFormat="1" ht="32.25" customHeight="1">
      <c r="A19" s="34">
        <v>13</v>
      </c>
      <c r="B19" s="339" t="s">
        <v>710</v>
      </c>
      <c r="C19" s="340"/>
      <c r="D19" s="185">
        <v>3111</v>
      </c>
    </row>
    <row r="20" spans="1:229" s="182" customFormat="1" ht="32.25" customHeight="1">
      <c r="A20" s="34">
        <v>14</v>
      </c>
      <c r="B20" s="339" t="s">
        <v>711</v>
      </c>
      <c r="C20" s="340"/>
      <c r="D20" s="185">
        <v>20214</v>
      </c>
    </row>
    <row r="21" spans="1:229" s="182" customFormat="1" ht="32.25" customHeight="1">
      <c r="A21" s="34">
        <v>15</v>
      </c>
      <c r="B21" s="339" t="s">
        <v>712</v>
      </c>
      <c r="C21" s="340"/>
      <c r="D21" s="185">
        <v>55</v>
      </c>
    </row>
    <row r="22" spans="1:229" s="182" customFormat="1" ht="32.25" customHeight="1">
      <c r="A22" s="34">
        <v>16</v>
      </c>
      <c r="B22" s="339" t="s">
        <v>713</v>
      </c>
      <c r="C22" s="340"/>
      <c r="D22" s="185">
        <v>966</v>
      </c>
    </row>
    <row r="23" spans="1:229" s="182" customFormat="1" ht="32.25" customHeight="1">
      <c r="A23" s="34">
        <v>17</v>
      </c>
      <c r="B23" s="339" t="s">
        <v>714</v>
      </c>
      <c r="C23" s="340"/>
      <c r="D23" s="185">
        <v>35900</v>
      </c>
    </row>
    <row r="24" spans="1:229" s="181" customFormat="1" ht="32.25" customHeight="1">
      <c r="A24" s="34">
        <v>18</v>
      </c>
      <c r="B24" s="339" t="s">
        <v>715</v>
      </c>
      <c r="C24" s="340"/>
      <c r="D24" s="185">
        <v>97414</v>
      </c>
      <c r="E24" s="184"/>
      <c r="F24" s="184"/>
      <c r="G24" s="184"/>
      <c r="H24" s="184"/>
      <c r="I24" s="184"/>
      <c r="J24" s="184"/>
      <c r="K24" s="184"/>
      <c r="L24" s="184"/>
      <c r="M24" s="184"/>
      <c r="N24" s="184"/>
      <c r="O24" s="184"/>
      <c r="P24" s="184"/>
      <c r="Q24" s="184"/>
      <c r="R24" s="184"/>
      <c r="S24" s="184"/>
      <c r="T24" s="186"/>
      <c r="U24" s="184"/>
      <c r="V24" s="184"/>
      <c r="W24" s="184"/>
      <c r="X24" s="184"/>
      <c r="Y24" s="184"/>
      <c r="Z24" s="184"/>
      <c r="AA24" s="184"/>
      <c r="AB24" s="184"/>
      <c r="AC24" s="184"/>
      <c r="AD24" s="184"/>
      <c r="AE24" s="184"/>
      <c r="AF24" s="184"/>
      <c r="AG24" s="184"/>
      <c r="AH24" s="184"/>
      <c r="AI24" s="184"/>
      <c r="AJ24" s="184"/>
      <c r="AK24" s="184"/>
      <c r="AL24" s="184"/>
      <c r="AM24" s="184"/>
      <c r="AN24" s="184"/>
      <c r="AO24" s="184"/>
      <c r="AP24" s="184"/>
      <c r="AQ24" s="184"/>
      <c r="AR24" s="184"/>
      <c r="AS24" s="184"/>
      <c r="AT24" s="184"/>
      <c r="AU24" s="184"/>
      <c r="AV24" s="184"/>
      <c r="AW24" s="184"/>
      <c r="AX24" s="184"/>
      <c r="AY24" s="184"/>
      <c r="AZ24" s="184"/>
      <c r="BA24" s="184"/>
      <c r="BB24" s="184"/>
      <c r="BC24" s="184"/>
      <c r="BD24" s="184"/>
      <c r="BE24" s="184"/>
      <c r="BF24" s="184"/>
      <c r="BG24" s="184"/>
      <c r="BH24" s="184"/>
      <c r="BI24" s="184"/>
      <c r="BJ24" s="184"/>
      <c r="BK24" s="184"/>
      <c r="BL24" s="184"/>
      <c r="BM24" s="184"/>
      <c r="BN24" s="184"/>
      <c r="BO24" s="184"/>
      <c r="BP24" s="184"/>
      <c r="BQ24" s="184"/>
      <c r="BR24" s="184"/>
      <c r="BS24" s="184"/>
      <c r="BT24" s="184"/>
      <c r="BU24" s="184"/>
      <c r="BV24" s="184"/>
      <c r="BW24" s="184"/>
      <c r="BX24" s="184"/>
      <c r="BY24" s="184"/>
      <c r="BZ24" s="184"/>
      <c r="CA24" s="184"/>
      <c r="CB24" s="184"/>
      <c r="CC24" s="184"/>
      <c r="CD24" s="184"/>
      <c r="CE24" s="184"/>
      <c r="CF24" s="184"/>
      <c r="CG24" s="184"/>
      <c r="CH24" s="184"/>
      <c r="CI24" s="184"/>
      <c r="CJ24" s="184"/>
      <c r="CK24" s="184"/>
      <c r="CL24" s="184"/>
      <c r="CM24" s="184"/>
      <c r="CN24" s="184"/>
      <c r="CO24" s="184"/>
      <c r="CP24" s="184"/>
      <c r="CQ24" s="184"/>
      <c r="CR24" s="184"/>
      <c r="CS24" s="184"/>
      <c r="CT24" s="184"/>
      <c r="CU24" s="184"/>
      <c r="CV24" s="184"/>
      <c r="CW24" s="184"/>
      <c r="CX24" s="184"/>
      <c r="CY24" s="184"/>
      <c r="CZ24" s="184"/>
      <c r="DA24" s="184"/>
      <c r="DB24" s="184"/>
      <c r="DC24" s="184"/>
      <c r="DD24" s="184"/>
      <c r="DE24" s="184"/>
      <c r="DF24" s="184"/>
      <c r="DG24" s="184"/>
      <c r="DH24" s="184"/>
      <c r="DI24" s="184"/>
      <c r="DJ24" s="184"/>
      <c r="DK24" s="184"/>
      <c r="DL24" s="184"/>
      <c r="DM24" s="184"/>
      <c r="DN24" s="184"/>
      <c r="DO24" s="184"/>
      <c r="DP24" s="184"/>
      <c r="DQ24" s="184"/>
      <c r="DR24" s="184"/>
      <c r="DS24" s="184"/>
      <c r="DT24" s="184"/>
      <c r="DU24" s="184"/>
      <c r="DV24" s="184"/>
      <c r="DW24" s="184"/>
      <c r="DX24" s="184"/>
      <c r="DY24" s="184"/>
      <c r="DZ24" s="184"/>
      <c r="EA24" s="184"/>
      <c r="EB24" s="184"/>
      <c r="EC24" s="184"/>
      <c r="ED24" s="184"/>
      <c r="EE24" s="184"/>
      <c r="EF24" s="184"/>
      <c r="EG24" s="184"/>
      <c r="EH24" s="184"/>
      <c r="EI24" s="184"/>
      <c r="EJ24" s="184"/>
      <c r="EK24" s="184"/>
      <c r="EL24" s="184"/>
      <c r="EM24" s="184"/>
      <c r="EN24" s="184"/>
      <c r="EO24" s="184"/>
      <c r="EP24" s="184"/>
      <c r="EQ24" s="184"/>
      <c r="ER24" s="184"/>
      <c r="ES24" s="184"/>
      <c r="ET24" s="184"/>
      <c r="EU24" s="184"/>
      <c r="EV24" s="184"/>
      <c r="EW24" s="184"/>
      <c r="EX24" s="184"/>
      <c r="EY24" s="184"/>
      <c r="EZ24" s="184"/>
      <c r="FA24" s="184"/>
      <c r="FB24" s="184"/>
      <c r="FC24" s="184"/>
      <c r="FD24" s="184"/>
      <c r="FE24" s="184"/>
      <c r="FF24" s="184"/>
      <c r="FG24" s="184"/>
      <c r="FH24" s="184"/>
      <c r="FI24" s="184"/>
      <c r="FJ24" s="184"/>
      <c r="FK24" s="184"/>
      <c r="FL24" s="184"/>
      <c r="FM24" s="184"/>
      <c r="FN24" s="184"/>
      <c r="FO24" s="184"/>
      <c r="FP24" s="184"/>
      <c r="FQ24" s="184"/>
      <c r="FR24" s="184"/>
      <c r="FS24" s="184"/>
      <c r="FT24" s="184"/>
      <c r="FU24" s="184"/>
      <c r="FV24" s="184"/>
      <c r="FW24" s="184"/>
      <c r="FX24" s="184"/>
      <c r="FY24" s="184"/>
      <c r="FZ24" s="184"/>
      <c r="GA24" s="184"/>
      <c r="GB24" s="184"/>
      <c r="GC24" s="184"/>
      <c r="GD24" s="184"/>
      <c r="GE24" s="184"/>
      <c r="GF24" s="184"/>
      <c r="GG24" s="184"/>
      <c r="GH24" s="184"/>
      <c r="GI24" s="184"/>
      <c r="GJ24" s="184"/>
      <c r="GK24" s="184"/>
      <c r="GL24" s="184"/>
      <c r="GM24" s="184"/>
      <c r="GN24" s="184"/>
      <c r="GO24" s="184"/>
      <c r="GP24" s="184"/>
      <c r="GQ24" s="184"/>
      <c r="GR24" s="184"/>
      <c r="GS24" s="184"/>
      <c r="GT24" s="184"/>
      <c r="GU24" s="184"/>
      <c r="GV24" s="184"/>
      <c r="GW24" s="184"/>
      <c r="GX24" s="184"/>
      <c r="GY24" s="184"/>
      <c r="GZ24" s="184"/>
      <c r="HA24" s="184"/>
      <c r="HB24" s="184"/>
      <c r="HC24" s="184"/>
      <c r="HD24" s="184"/>
      <c r="HE24" s="184"/>
      <c r="HF24" s="184"/>
      <c r="HG24" s="184"/>
      <c r="HH24" s="184"/>
      <c r="HI24" s="184"/>
      <c r="HJ24" s="184"/>
      <c r="HK24" s="184"/>
      <c r="HL24" s="184"/>
      <c r="HM24" s="184"/>
      <c r="HN24" s="184"/>
      <c r="HO24" s="184"/>
      <c r="HP24" s="184"/>
      <c r="HQ24" s="184"/>
      <c r="HR24" s="184"/>
      <c r="HS24" s="184"/>
      <c r="HT24" s="184"/>
      <c r="HU24" s="184"/>
    </row>
    <row r="25" spans="1:229" ht="32.25" customHeight="1">
      <c r="A25" s="34">
        <v>19</v>
      </c>
      <c r="B25" s="339" t="s">
        <v>716</v>
      </c>
      <c r="C25" s="340"/>
      <c r="D25" s="185">
        <v>2574</v>
      </c>
    </row>
    <row r="26" spans="1:229" ht="32.25" customHeight="1">
      <c r="A26" s="34">
        <v>20</v>
      </c>
      <c r="B26" s="339" t="s">
        <v>717</v>
      </c>
      <c r="C26" s="340"/>
      <c r="D26" s="185">
        <v>38943</v>
      </c>
    </row>
    <row r="27" spans="1:229" ht="32.25" customHeight="1">
      <c r="A27" s="34">
        <v>21</v>
      </c>
      <c r="B27" s="339" t="s">
        <v>718</v>
      </c>
      <c r="C27" s="340"/>
      <c r="D27" s="185">
        <v>2720</v>
      </c>
    </row>
    <row r="28" spans="1:229" ht="32.25" customHeight="1">
      <c r="A28" s="34">
        <v>22</v>
      </c>
      <c r="B28" s="339" t="s">
        <v>719</v>
      </c>
      <c r="C28" s="340"/>
      <c r="D28" s="185">
        <v>5165</v>
      </c>
    </row>
    <row r="29" spans="1:229" ht="32.25" customHeight="1">
      <c r="A29" s="34">
        <v>23</v>
      </c>
      <c r="B29" s="339" t="s">
        <v>720</v>
      </c>
      <c r="C29" s="340"/>
      <c r="D29" s="185">
        <v>260</v>
      </c>
    </row>
    <row r="30" spans="1:229" ht="32.25" customHeight="1">
      <c r="A30" s="34">
        <v>24</v>
      </c>
      <c r="B30" s="339" t="s">
        <v>721</v>
      </c>
      <c r="C30" s="340"/>
      <c r="D30" s="185">
        <v>4438</v>
      </c>
    </row>
    <row r="31" spans="1:229" ht="32.25" customHeight="1">
      <c r="A31" s="31" t="s">
        <v>722</v>
      </c>
      <c r="B31" s="337" t="s">
        <v>723</v>
      </c>
      <c r="C31" s="338"/>
      <c r="D31" s="170">
        <v>37156</v>
      </c>
    </row>
    <row r="32" spans="1:229" ht="32.25" customHeight="1">
      <c r="A32" s="34">
        <v>25</v>
      </c>
      <c r="B32" s="339" t="s">
        <v>724</v>
      </c>
      <c r="C32" s="340"/>
      <c r="D32" s="185">
        <v>1883</v>
      </c>
    </row>
    <row r="33" spans="1:4" ht="32.25" customHeight="1">
      <c r="A33" s="341"/>
      <c r="B33" s="341"/>
      <c r="C33" s="36" t="s">
        <v>725</v>
      </c>
      <c r="D33" s="36">
        <v>289</v>
      </c>
    </row>
    <row r="34" spans="1:4" ht="32.25" customHeight="1">
      <c r="A34" s="341"/>
      <c r="B34" s="341"/>
      <c r="C34" s="36" t="s">
        <v>726</v>
      </c>
      <c r="D34" s="36">
        <v>10</v>
      </c>
    </row>
    <row r="35" spans="1:4" ht="32.25" customHeight="1">
      <c r="A35" s="341"/>
      <c r="B35" s="341"/>
      <c r="C35" s="36" t="s">
        <v>727</v>
      </c>
      <c r="D35" s="36">
        <v>54</v>
      </c>
    </row>
    <row r="36" spans="1:4" ht="32.25" customHeight="1">
      <c r="A36" s="341"/>
      <c r="B36" s="341"/>
      <c r="C36" s="36" t="s">
        <v>728</v>
      </c>
      <c r="D36" s="36">
        <v>140</v>
      </c>
    </row>
    <row r="37" spans="1:4" ht="32.25" customHeight="1">
      <c r="A37" s="341"/>
      <c r="B37" s="341"/>
      <c r="C37" s="36" t="s">
        <v>729</v>
      </c>
      <c r="D37" s="36">
        <v>200</v>
      </c>
    </row>
    <row r="38" spans="1:4" ht="32.25" customHeight="1">
      <c r="A38" s="341"/>
      <c r="B38" s="341"/>
      <c r="C38" s="36" t="s">
        <v>730</v>
      </c>
      <c r="D38" s="36">
        <v>45</v>
      </c>
    </row>
    <row r="39" spans="1:4" ht="32.25" customHeight="1">
      <c r="A39" s="341"/>
      <c r="B39" s="341"/>
      <c r="C39" s="36" t="s">
        <v>731</v>
      </c>
      <c r="D39" s="36">
        <v>40</v>
      </c>
    </row>
    <row r="40" spans="1:4" ht="32.25" customHeight="1">
      <c r="A40" s="341"/>
      <c r="B40" s="341"/>
      <c r="C40" s="36" t="s">
        <v>732</v>
      </c>
      <c r="D40" s="36">
        <v>1105</v>
      </c>
    </row>
    <row r="41" spans="1:4" s="183" customFormat="1" ht="32.25" customHeight="1">
      <c r="A41" s="34">
        <v>26</v>
      </c>
      <c r="B41" s="339" t="s">
        <v>733</v>
      </c>
      <c r="C41" s="340"/>
      <c r="D41" s="160">
        <v>204</v>
      </c>
    </row>
    <row r="42" spans="1:4" s="183" customFormat="1" ht="32.25" customHeight="1">
      <c r="A42" s="36"/>
      <c r="B42" s="36"/>
      <c r="C42" s="36" t="s">
        <v>734</v>
      </c>
      <c r="D42" s="36">
        <v>204</v>
      </c>
    </row>
    <row r="43" spans="1:4" ht="32.25" customHeight="1">
      <c r="A43" s="34">
        <v>27</v>
      </c>
      <c r="B43" s="339" t="s">
        <v>735</v>
      </c>
      <c r="C43" s="340"/>
      <c r="D43" s="160">
        <v>89</v>
      </c>
    </row>
    <row r="44" spans="1:4" ht="32.25" customHeight="1">
      <c r="A44" s="36"/>
      <c r="B44" s="36"/>
      <c r="C44" s="36" t="s">
        <v>736</v>
      </c>
      <c r="D44" s="36">
        <v>89</v>
      </c>
    </row>
    <row r="45" spans="1:4" ht="32.25" customHeight="1">
      <c r="A45" s="34">
        <v>28</v>
      </c>
      <c r="B45" s="339" t="s">
        <v>737</v>
      </c>
      <c r="C45" s="340"/>
      <c r="D45" s="160">
        <v>60</v>
      </c>
    </row>
    <row r="46" spans="1:4" ht="32.25" customHeight="1">
      <c r="A46" s="36"/>
      <c r="B46" s="36"/>
      <c r="C46" s="36" t="s">
        <v>738</v>
      </c>
      <c r="D46" s="36">
        <v>60</v>
      </c>
    </row>
    <row r="47" spans="1:4" ht="32.25" customHeight="1">
      <c r="A47" s="34">
        <v>29</v>
      </c>
      <c r="B47" s="339" t="s">
        <v>739</v>
      </c>
      <c r="C47" s="340"/>
      <c r="D47" s="160">
        <v>93</v>
      </c>
    </row>
    <row r="48" spans="1:4" ht="32.25" customHeight="1">
      <c r="A48" s="36"/>
      <c r="B48" s="36"/>
      <c r="C48" s="36" t="s">
        <v>740</v>
      </c>
      <c r="D48" s="36">
        <v>86</v>
      </c>
    </row>
    <row r="49" spans="1:4" ht="32.25" customHeight="1">
      <c r="A49" s="36"/>
      <c r="B49" s="36"/>
      <c r="C49" s="36" t="s">
        <v>741</v>
      </c>
      <c r="D49" s="36">
        <v>7</v>
      </c>
    </row>
    <row r="50" spans="1:4" ht="32.25" customHeight="1">
      <c r="A50" s="34">
        <v>30</v>
      </c>
      <c r="B50" s="339" t="s">
        <v>742</v>
      </c>
      <c r="C50" s="340"/>
      <c r="D50" s="160">
        <v>40</v>
      </c>
    </row>
    <row r="51" spans="1:4" ht="32.25" customHeight="1">
      <c r="A51" s="36"/>
      <c r="B51" s="36"/>
      <c r="C51" s="36" t="s">
        <v>743</v>
      </c>
      <c r="D51" s="36">
        <v>40</v>
      </c>
    </row>
    <row r="52" spans="1:4" ht="32.25" customHeight="1">
      <c r="A52" s="34">
        <v>31</v>
      </c>
      <c r="B52" s="339" t="s">
        <v>744</v>
      </c>
      <c r="C52" s="340"/>
      <c r="D52" s="160">
        <v>924</v>
      </c>
    </row>
    <row r="53" spans="1:4" ht="32.25" customHeight="1">
      <c r="A53" s="341"/>
      <c r="B53" s="341"/>
      <c r="C53" s="36" t="s">
        <v>745</v>
      </c>
      <c r="D53" s="36">
        <v>732</v>
      </c>
    </row>
    <row r="54" spans="1:4" ht="32.25" customHeight="1">
      <c r="A54" s="341"/>
      <c r="B54" s="341"/>
      <c r="C54" s="36" t="s">
        <v>746</v>
      </c>
      <c r="D54" s="36">
        <v>80</v>
      </c>
    </row>
    <row r="55" spans="1:4" ht="32.25" customHeight="1">
      <c r="A55" s="341"/>
      <c r="B55" s="341"/>
      <c r="C55" s="36" t="s">
        <v>747</v>
      </c>
      <c r="D55" s="36">
        <v>60</v>
      </c>
    </row>
    <row r="56" spans="1:4" ht="32.25" customHeight="1">
      <c r="A56" s="341"/>
      <c r="B56" s="341"/>
      <c r="C56" s="36" t="s">
        <v>748</v>
      </c>
      <c r="D56" s="36">
        <v>41</v>
      </c>
    </row>
    <row r="57" spans="1:4" ht="32.25" customHeight="1">
      <c r="A57" s="341"/>
      <c r="B57" s="341"/>
      <c r="C57" s="36" t="s">
        <v>749</v>
      </c>
      <c r="D57" s="36">
        <v>11</v>
      </c>
    </row>
    <row r="58" spans="1:4" ht="32.25" customHeight="1">
      <c r="A58" s="34">
        <v>32</v>
      </c>
      <c r="B58" s="339" t="s">
        <v>750</v>
      </c>
      <c r="C58" s="340"/>
      <c r="D58" s="160">
        <v>1024</v>
      </c>
    </row>
    <row r="59" spans="1:4" ht="32.25" customHeight="1">
      <c r="A59" s="341"/>
      <c r="B59" s="341"/>
      <c r="C59" s="36" t="s">
        <v>751</v>
      </c>
      <c r="D59" s="36">
        <v>160</v>
      </c>
    </row>
    <row r="60" spans="1:4" ht="32.25" customHeight="1">
      <c r="A60" s="341"/>
      <c r="B60" s="341"/>
      <c r="C60" s="36" t="s">
        <v>751</v>
      </c>
      <c r="D60" s="36">
        <v>300</v>
      </c>
    </row>
    <row r="61" spans="1:4" ht="32.25" customHeight="1">
      <c r="A61" s="341"/>
      <c r="B61" s="341"/>
      <c r="C61" s="36" t="s">
        <v>752</v>
      </c>
      <c r="D61" s="36">
        <v>365</v>
      </c>
    </row>
    <row r="62" spans="1:4" ht="32.25" customHeight="1">
      <c r="A62" s="341"/>
      <c r="B62" s="341"/>
      <c r="C62" s="36" t="s">
        <v>753</v>
      </c>
      <c r="D62" s="36">
        <v>199</v>
      </c>
    </row>
    <row r="63" spans="1:4" ht="32.25" customHeight="1">
      <c r="A63" s="34">
        <v>33</v>
      </c>
      <c r="B63" s="339" t="s">
        <v>754</v>
      </c>
      <c r="C63" s="340"/>
      <c r="D63" s="160">
        <v>709</v>
      </c>
    </row>
    <row r="64" spans="1:4" ht="32.25" customHeight="1">
      <c r="A64" s="341"/>
      <c r="B64" s="341"/>
      <c r="C64" s="36" t="s">
        <v>755</v>
      </c>
      <c r="D64" s="36">
        <v>93</v>
      </c>
    </row>
    <row r="65" spans="1:4" ht="32.25" customHeight="1">
      <c r="A65" s="341"/>
      <c r="B65" s="341"/>
      <c r="C65" s="36" t="s">
        <v>730</v>
      </c>
      <c r="D65" s="36">
        <v>100</v>
      </c>
    </row>
    <row r="66" spans="1:4" ht="32.25" customHeight="1">
      <c r="A66" s="341"/>
      <c r="B66" s="341"/>
      <c r="C66" s="36" t="s">
        <v>756</v>
      </c>
      <c r="D66" s="36">
        <v>147</v>
      </c>
    </row>
    <row r="67" spans="1:4" ht="32.25" customHeight="1">
      <c r="A67" s="341"/>
      <c r="B67" s="341"/>
      <c r="C67" s="36" t="s">
        <v>757</v>
      </c>
      <c r="D67" s="36">
        <v>369</v>
      </c>
    </row>
    <row r="68" spans="1:4" ht="32.25" customHeight="1">
      <c r="A68" s="34">
        <v>34</v>
      </c>
      <c r="B68" s="339" t="s">
        <v>758</v>
      </c>
      <c r="C68" s="340"/>
      <c r="D68" s="160">
        <v>1346</v>
      </c>
    </row>
    <row r="69" spans="1:4" ht="32.25" customHeight="1">
      <c r="A69" s="36"/>
      <c r="B69" s="36"/>
      <c r="C69" s="36" t="s">
        <v>759</v>
      </c>
      <c r="D69" s="36">
        <v>1346</v>
      </c>
    </row>
    <row r="70" spans="1:4" ht="32.25" customHeight="1">
      <c r="A70" s="34">
        <v>35</v>
      </c>
      <c r="B70" s="339" t="s">
        <v>760</v>
      </c>
      <c r="C70" s="340"/>
      <c r="D70" s="160">
        <v>13367</v>
      </c>
    </row>
    <row r="71" spans="1:4" ht="45.75" customHeight="1">
      <c r="A71" s="341"/>
      <c r="B71" s="341"/>
      <c r="C71" s="36" t="s">
        <v>761</v>
      </c>
      <c r="D71" s="36">
        <v>3240</v>
      </c>
    </row>
    <row r="72" spans="1:4" ht="32.25" customHeight="1">
      <c r="A72" s="341"/>
      <c r="B72" s="341"/>
      <c r="C72" s="36" t="s">
        <v>762</v>
      </c>
      <c r="D72" s="36">
        <v>8100</v>
      </c>
    </row>
    <row r="73" spans="1:4" ht="44.25" customHeight="1">
      <c r="A73" s="341"/>
      <c r="B73" s="341"/>
      <c r="C73" s="36" t="s">
        <v>763</v>
      </c>
      <c r="D73" s="36">
        <v>6</v>
      </c>
    </row>
    <row r="74" spans="1:4" ht="32.25" customHeight="1">
      <c r="A74" s="341"/>
      <c r="B74" s="341"/>
      <c r="C74" s="36" t="s">
        <v>764</v>
      </c>
      <c r="D74" s="36">
        <v>150</v>
      </c>
    </row>
    <row r="75" spans="1:4" ht="32.25" customHeight="1">
      <c r="A75" s="341"/>
      <c r="B75" s="341"/>
      <c r="C75" s="36" t="s">
        <v>765</v>
      </c>
      <c r="D75" s="36">
        <v>129</v>
      </c>
    </row>
    <row r="76" spans="1:4" ht="32.25" customHeight="1">
      <c r="A76" s="341"/>
      <c r="B76" s="341"/>
      <c r="C76" s="36" t="s">
        <v>766</v>
      </c>
      <c r="D76" s="36">
        <v>100</v>
      </c>
    </row>
    <row r="77" spans="1:4" ht="32.25" customHeight="1">
      <c r="A77" s="341"/>
      <c r="B77" s="341"/>
      <c r="C77" s="36" t="s">
        <v>767</v>
      </c>
      <c r="D77" s="36">
        <v>640</v>
      </c>
    </row>
    <row r="78" spans="1:4" ht="32.25" customHeight="1">
      <c r="A78" s="341"/>
      <c r="B78" s="341"/>
      <c r="C78" s="36" t="s">
        <v>768</v>
      </c>
      <c r="D78" s="36">
        <v>100</v>
      </c>
    </row>
    <row r="79" spans="1:4" ht="32.25" customHeight="1">
      <c r="A79" s="341"/>
      <c r="B79" s="341"/>
      <c r="C79" s="36" t="s">
        <v>769</v>
      </c>
      <c r="D79" s="36">
        <v>54</v>
      </c>
    </row>
    <row r="80" spans="1:4" ht="32.25" customHeight="1">
      <c r="A80" s="341"/>
      <c r="B80" s="341"/>
      <c r="C80" s="36" t="s">
        <v>767</v>
      </c>
      <c r="D80" s="36">
        <v>360</v>
      </c>
    </row>
    <row r="81" spans="1:4" ht="32.25" customHeight="1">
      <c r="A81" s="341"/>
      <c r="B81" s="341"/>
      <c r="C81" s="36" t="s">
        <v>770</v>
      </c>
      <c r="D81" s="36">
        <v>285</v>
      </c>
    </row>
    <row r="82" spans="1:4" ht="32.25" customHeight="1">
      <c r="A82" s="341"/>
      <c r="B82" s="341"/>
      <c r="C82" s="36" t="s">
        <v>771</v>
      </c>
      <c r="D82" s="36">
        <v>163</v>
      </c>
    </row>
    <row r="83" spans="1:4" ht="32.25" customHeight="1">
      <c r="A83" s="341"/>
      <c r="B83" s="341"/>
      <c r="C83" s="36" t="s">
        <v>770</v>
      </c>
      <c r="D83" s="36">
        <v>-160</v>
      </c>
    </row>
    <row r="84" spans="1:4" ht="32.25" customHeight="1">
      <c r="A84" s="341"/>
      <c r="B84" s="341"/>
      <c r="C84" s="36" t="s">
        <v>772</v>
      </c>
      <c r="D84" s="36">
        <v>131</v>
      </c>
    </row>
    <row r="85" spans="1:4" ht="32.25" customHeight="1">
      <c r="A85" s="36"/>
      <c r="B85" s="36"/>
      <c r="C85" s="36" t="s">
        <v>773</v>
      </c>
      <c r="D85" s="36">
        <v>69</v>
      </c>
    </row>
    <row r="86" spans="1:4" ht="32.25" customHeight="1">
      <c r="A86" s="34">
        <v>36</v>
      </c>
      <c r="B86" s="339" t="s">
        <v>774</v>
      </c>
      <c r="C86" s="340"/>
      <c r="D86" s="160">
        <v>160</v>
      </c>
    </row>
    <row r="87" spans="1:4" ht="32.25" customHeight="1">
      <c r="A87" s="36"/>
      <c r="B87" s="36"/>
      <c r="C87" s="36" t="s">
        <v>729</v>
      </c>
      <c r="D87" s="36">
        <v>160</v>
      </c>
    </row>
    <row r="88" spans="1:4" ht="32.25" customHeight="1">
      <c r="A88" s="34">
        <v>37</v>
      </c>
      <c r="B88" s="339" t="s">
        <v>775</v>
      </c>
      <c r="C88" s="340"/>
      <c r="D88" s="160">
        <v>1157</v>
      </c>
    </row>
    <row r="89" spans="1:4" ht="32.25" customHeight="1">
      <c r="A89" s="341"/>
      <c r="B89" s="341"/>
      <c r="C89" s="36" t="s">
        <v>776</v>
      </c>
      <c r="D89" s="36">
        <v>167</v>
      </c>
    </row>
    <row r="90" spans="1:4" ht="32.25" customHeight="1">
      <c r="A90" s="341"/>
      <c r="B90" s="341"/>
      <c r="C90" s="36" t="s">
        <v>777</v>
      </c>
      <c r="D90" s="36">
        <v>60</v>
      </c>
    </row>
    <row r="91" spans="1:4" ht="32.25" customHeight="1">
      <c r="A91" s="341"/>
      <c r="B91" s="341"/>
      <c r="C91" s="36" t="s">
        <v>778</v>
      </c>
      <c r="D91" s="36">
        <v>40</v>
      </c>
    </row>
    <row r="92" spans="1:4" ht="32.25" customHeight="1">
      <c r="A92" s="341"/>
      <c r="B92" s="341"/>
      <c r="C92" s="36" t="s">
        <v>779</v>
      </c>
      <c r="D92" s="36">
        <v>890</v>
      </c>
    </row>
    <row r="93" spans="1:4" ht="32.25" customHeight="1">
      <c r="A93" s="34">
        <v>38</v>
      </c>
      <c r="B93" s="339" t="s">
        <v>780</v>
      </c>
      <c r="C93" s="340"/>
      <c r="D93" s="160">
        <v>1756</v>
      </c>
    </row>
    <row r="94" spans="1:4" ht="32.25" customHeight="1">
      <c r="A94" s="341"/>
      <c r="B94" s="341"/>
      <c r="C94" s="36" t="s">
        <v>781</v>
      </c>
      <c r="D94" s="36">
        <v>64</v>
      </c>
    </row>
    <row r="95" spans="1:4" ht="32.25" customHeight="1">
      <c r="A95" s="341"/>
      <c r="B95" s="341"/>
      <c r="C95" s="36" t="s">
        <v>782</v>
      </c>
      <c r="D95" s="36">
        <v>167</v>
      </c>
    </row>
    <row r="96" spans="1:4" ht="32.25" customHeight="1">
      <c r="A96" s="341"/>
      <c r="B96" s="341"/>
      <c r="C96" s="36" t="s">
        <v>783</v>
      </c>
      <c r="D96" s="36">
        <v>17</v>
      </c>
    </row>
    <row r="97" spans="1:4" ht="32.25" customHeight="1">
      <c r="A97" s="341"/>
      <c r="B97" s="341"/>
      <c r="C97" s="36" t="s">
        <v>784</v>
      </c>
      <c r="D97" s="36">
        <v>596</v>
      </c>
    </row>
    <row r="98" spans="1:4" ht="32.25" customHeight="1">
      <c r="A98" s="341"/>
      <c r="B98" s="341"/>
      <c r="C98" s="36" t="s">
        <v>784</v>
      </c>
      <c r="D98" s="36">
        <v>250</v>
      </c>
    </row>
    <row r="99" spans="1:4" ht="32.25" customHeight="1">
      <c r="A99" s="341"/>
      <c r="B99" s="341"/>
      <c r="C99" s="36" t="s">
        <v>784</v>
      </c>
      <c r="D99" s="36">
        <v>139</v>
      </c>
    </row>
    <row r="100" spans="1:4" ht="32.25" customHeight="1">
      <c r="A100" s="341"/>
      <c r="B100" s="341"/>
      <c r="C100" s="36" t="s">
        <v>785</v>
      </c>
      <c r="D100" s="36">
        <v>29</v>
      </c>
    </row>
    <row r="101" spans="1:4" ht="32.25" customHeight="1">
      <c r="A101" s="341"/>
      <c r="B101" s="341"/>
      <c r="C101" s="36" t="s">
        <v>786</v>
      </c>
      <c r="D101" s="36">
        <v>51</v>
      </c>
    </row>
    <row r="102" spans="1:4" ht="32.25" customHeight="1">
      <c r="A102" s="341"/>
      <c r="B102" s="341"/>
      <c r="C102" s="36" t="s">
        <v>787</v>
      </c>
      <c r="D102" s="36">
        <v>100</v>
      </c>
    </row>
    <row r="103" spans="1:4" ht="32.25" customHeight="1">
      <c r="A103" s="341"/>
      <c r="B103" s="341"/>
      <c r="C103" s="36" t="s">
        <v>788</v>
      </c>
      <c r="D103" s="36">
        <v>233</v>
      </c>
    </row>
    <row r="104" spans="1:4" ht="32.25" customHeight="1">
      <c r="A104" s="341"/>
      <c r="B104" s="341"/>
      <c r="C104" s="36" t="s">
        <v>789</v>
      </c>
      <c r="D104" s="36">
        <v>110</v>
      </c>
    </row>
    <row r="105" spans="1:4" ht="32.25" customHeight="1">
      <c r="A105" s="34">
        <v>39</v>
      </c>
      <c r="B105" s="339" t="s">
        <v>790</v>
      </c>
      <c r="C105" s="340"/>
      <c r="D105" s="160">
        <v>13870</v>
      </c>
    </row>
    <row r="106" spans="1:4" ht="32.25" customHeight="1">
      <c r="A106" s="341"/>
      <c r="B106" s="341"/>
      <c r="C106" s="36" t="s">
        <v>791</v>
      </c>
      <c r="D106" s="36">
        <v>7986</v>
      </c>
    </row>
    <row r="107" spans="1:4" ht="32.25" customHeight="1">
      <c r="A107" s="341"/>
      <c r="B107" s="341"/>
      <c r="C107" s="36" t="s">
        <v>792</v>
      </c>
      <c r="D107" s="36">
        <v>5241</v>
      </c>
    </row>
    <row r="108" spans="1:4" ht="32.25" customHeight="1">
      <c r="A108" s="341"/>
      <c r="B108" s="341"/>
      <c r="C108" s="36" t="s">
        <v>793</v>
      </c>
      <c r="D108" s="36">
        <v>643</v>
      </c>
    </row>
    <row r="109" spans="1:4" ht="32.25" customHeight="1">
      <c r="A109" s="34">
        <v>40</v>
      </c>
      <c r="B109" s="339" t="s">
        <v>794</v>
      </c>
      <c r="C109" s="340"/>
      <c r="D109" s="160">
        <v>56</v>
      </c>
    </row>
    <row r="110" spans="1:4" ht="39" customHeight="1">
      <c r="A110" s="36"/>
      <c r="B110" s="36"/>
      <c r="C110" s="36" t="s">
        <v>795</v>
      </c>
      <c r="D110" s="36">
        <v>56</v>
      </c>
    </row>
    <row r="111" spans="1:4" ht="32.25" customHeight="1">
      <c r="A111" s="34">
        <v>41</v>
      </c>
      <c r="B111" s="339" t="s">
        <v>595</v>
      </c>
      <c r="C111" s="340"/>
      <c r="D111" s="160">
        <v>418</v>
      </c>
    </row>
    <row r="112" spans="1:4" ht="45" customHeight="1">
      <c r="A112" s="36"/>
      <c r="B112" s="36"/>
      <c r="C112" s="36" t="s">
        <v>796</v>
      </c>
      <c r="D112" s="36">
        <v>418</v>
      </c>
    </row>
  </sheetData>
  <mergeCells count="64">
    <mergeCell ref="B94:B104"/>
    <mergeCell ref="B106:B108"/>
    <mergeCell ref="B105:C105"/>
    <mergeCell ref="B109:C109"/>
    <mergeCell ref="B111:C111"/>
    <mergeCell ref="A33:A40"/>
    <mergeCell ref="A53:A57"/>
    <mergeCell ref="A59:A62"/>
    <mergeCell ref="A64:A67"/>
    <mergeCell ref="A71:A84"/>
    <mergeCell ref="A89:A92"/>
    <mergeCell ref="A94:A104"/>
    <mergeCell ref="A106:A108"/>
    <mergeCell ref="B33:B40"/>
    <mergeCell ref="B53:B57"/>
    <mergeCell ref="B59:B62"/>
    <mergeCell ref="B64:B67"/>
    <mergeCell ref="B71:B84"/>
    <mergeCell ref="B68:C68"/>
    <mergeCell ref="B70:C70"/>
    <mergeCell ref="B86:C86"/>
    <mergeCell ref="B88:C88"/>
    <mergeCell ref="B93:C93"/>
    <mergeCell ref="B89:B92"/>
    <mergeCell ref="B47:C47"/>
    <mergeCell ref="B50:C50"/>
    <mergeCell ref="B52:C52"/>
    <mergeCell ref="B58:C58"/>
    <mergeCell ref="B63:C63"/>
    <mergeCell ref="B31:C31"/>
    <mergeCell ref="B32:C32"/>
    <mergeCell ref="B41:C41"/>
    <mergeCell ref="B43:C43"/>
    <mergeCell ref="B45:C45"/>
    <mergeCell ref="B26:C26"/>
    <mergeCell ref="B27:C27"/>
    <mergeCell ref="B28:C28"/>
    <mergeCell ref="B29:C29"/>
    <mergeCell ref="B30:C3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D1"/>
    <mergeCell ref="A2:D2"/>
    <mergeCell ref="B3:C3"/>
    <mergeCell ref="B4:C4"/>
    <mergeCell ref="B5:C5"/>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10.xml><?xml version="1.0" encoding="utf-8"?>
<worksheet xmlns="http://schemas.openxmlformats.org/spreadsheetml/2006/main" xmlns:r="http://schemas.openxmlformats.org/officeDocument/2006/relationships">
  <sheetPr>
    <tabColor theme="0"/>
  </sheetPr>
  <dimension ref="A1:E30"/>
  <sheetViews>
    <sheetView workbookViewId="0">
      <selection activeCell="J18" sqref="J18"/>
    </sheetView>
  </sheetViews>
  <sheetFormatPr defaultColWidth="9" defaultRowHeight="14.25"/>
  <cols>
    <col min="1" max="1" width="49.375" customWidth="1"/>
    <col min="2" max="2" width="25.625" customWidth="1"/>
  </cols>
  <sheetData>
    <row r="1" spans="1:5" ht="24.95" customHeight="1">
      <c r="A1" s="342" t="s">
        <v>797</v>
      </c>
      <c r="B1" s="342"/>
    </row>
    <row r="2" spans="1:5" s="5" customFormat="1" ht="24.95" customHeight="1">
      <c r="A2" s="343" t="s">
        <v>798</v>
      </c>
      <c r="B2" s="343"/>
      <c r="C2" s="56"/>
      <c r="D2" s="56"/>
      <c r="E2" s="56"/>
    </row>
    <row r="3" spans="1:5" ht="24.95" customHeight="1">
      <c r="A3" s="344" t="s">
        <v>8</v>
      </c>
      <c r="B3" s="344"/>
    </row>
    <row r="4" spans="1:5" ht="24.95" customHeight="1">
      <c r="A4" s="178" t="s">
        <v>799</v>
      </c>
      <c r="B4" s="178" t="s">
        <v>692</v>
      </c>
    </row>
    <row r="5" spans="1:5" ht="24.95" customHeight="1">
      <c r="A5" s="179" t="s">
        <v>800</v>
      </c>
      <c r="B5" s="180"/>
    </row>
    <row r="6" spans="1:5" ht="24.95" customHeight="1">
      <c r="A6" s="179" t="s">
        <v>801</v>
      </c>
      <c r="B6" s="180"/>
    </row>
    <row r="7" spans="1:5" ht="24.95" customHeight="1">
      <c r="A7" s="179" t="s">
        <v>802</v>
      </c>
      <c r="B7" s="180"/>
    </row>
    <row r="8" spans="1:5" ht="24.95" customHeight="1">
      <c r="A8" s="179" t="s">
        <v>803</v>
      </c>
      <c r="B8" s="180"/>
    </row>
    <row r="9" spans="1:5" ht="24.95" customHeight="1">
      <c r="A9" s="179" t="s">
        <v>804</v>
      </c>
      <c r="B9" s="180"/>
    </row>
    <row r="10" spans="1:5" ht="24.95" customHeight="1">
      <c r="A10" s="179" t="s">
        <v>805</v>
      </c>
      <c r="B10" s="180"/>
    </row>
    <row r="11" spans="1:5" ht="24.95" customHeight="1">
      <c r="A11" s="179" t="s">
        <v>806</v>
      </c>
      <c r="B11" s="180"/>
    </row>
    <row r="12" spans="1:5" ht="24.95" customHeight="1">
      <c r="A12" s="179" t="s">
        <v>807</v>
      </c>
      <c r="B12" s="180"/>
    </row>
    <row r="13" spans="1:5" ht="24.95" customHeight="1">
      <c r="A13" s="13"/>
      <c r="B13" s="13"/>
    </row>
    <row r="14" spans="1:5" ht="24.95" customHeight="1">
      <c r="A14" s="13"/>
      <c r="B14" s="13"/>
    </row>
    <row r="15" spans="1:5" ht="24.95" customHeight="1">
      <c r="A15" s="13"/>
      <c r="B15" s="13"/>
    </row>
    <row r="16" spans="1:5" ht="24.95" customHeight="1">
      <c r="A16" s="13"/>
      <c r="B16" s="13"/>
    </row>
    <row r="17" spans="1:2" ht="24.95" customHeight="1">
      <c r="A17" s="13"/>
      <c r="B17" s="13"/>
    </row>
    <row r="18" spans="1:2" ht="24.95" customHeight="1">
      <c r="A18" s="13"/>
      <c r="B18" s="13"/>
    </row>
    <row r="19" spans="1:2" ht="24.95" customHeight="1">
      <c r="A19" s="13"/>
      <c r="B19" s="13"/>
    </row>
    <row r="20" spans="1:2" ht="24.95" customHeight="1">
      <c r="A20" s="13"/>
      <c r="B20" s="13"/>
    </row>
    <row r="21" spans="1:2" ht="24.95" customHeight="1">
      <c r="A21" s="13"/>
      <c r="B21" s="13"/>
    </row>
    <row r="22" spans="1:2" ht="24.95" customHeight="1">
      <c r="A22" s="13"/>
      <c r="B22" s="13"/>
    </row>
    <row r="23" spans="1:2" ht="24.95" customHeight="1">
      <c r="A23" s="13"/>
      <c r="B23" s="13"/>
    </row>
    <row r="24" spans="1:2" ht="24.95" customHeight="1">
      <c r="A24" s="13"/>
      <c r="B24" s="13"/>
    </row>
    <row r="25" spans="1:2" ht="24.95" customHeight="1">
      <c r="A25" s="13"/>
      <c r="B25" s="13"/>
    </row>
    <row r="26" spans="1:2" ht="24.95" customHeight="1">
      <c r="A26" s="13"/>
      <c r="B26" s="13"/>
    </row>
    <row r="27" spans="1:2" ht="24.95" customHeight="1">
      <c r="A27" s="13"/>
      <c r="B27" s="13"/>
    </row>
    <row r="28" spans="1:2" ht="24.95" customHeight="1">
      <c r="A28" s="13"/>
      <c r="B28" s="13"/>
    </row>
    <row r="29" spans="1:2" ht="24.95" customHeight="1"/>
    <row r="30" spans="1:2" ht="24.95" customHeight="1"/>
  </sheetData>
  <mergeCells count="3">
    <mergeCell ref="A1:B1"/>
    <mergeCell ref="A2:B2"/>
    <mergeCell ref="A3:B3"/>
  </mergeCells>
  <phoneticPr fontId="10" type="noConversion"/>
  <printOptions horizontalCentered="1" verticalCentered="1"/>
  <pageMargins left="0.69930555555555596" right="0.69930555555555596" top="0.75" bottom="0.75" header="0.3" footer="0.3"/>
  <pageSetup paperSize="9" orientation="portrait"/>
  <headerFooter alignWithMargins="0"/>
</worksheet>
</file>

<file path=xl/worksheets/sheet11.xml><?xml version="1.0" encoding="utf-8"?>
<worksheet xmlns="http://schemas.openxmlformats.org/spreadsheetml/2006/main" xmlns:r="http://schemas.openxmlformats.org/officeDocument/2006/relationships">
  <dimension ref="A1:HR98"/>
  <sheetViews>
    <sheetView showZeros="0" topLeftCell="A82" workbookViewId="0">
      <selection activeCell="B94" sqref="B94:C94"/>
    </sheetView>
  </sheetViews>
  <sheetFormatPr defaultColWidth="12.375" defaultRowHeight="32.25" customHeight="1"/>
  <cols>
    <col min="1" max="2" width="12.375" style="40"/>
    <col min="3" max="3" width="58.25" style="40" customWidth="1"/>
    <col min="4" max="4" width="17" style="176" customWidth="1"/>
    <col min="5" max="16384" width="12.375" style="40"/>
  </cols>
  <sheetData>
    <row r="1" spans="1:226" s="174" customFormat="1" ht="32.25" customHeight="1">
      <c r="A1" s="331" t="s">
        <v>1436</v>
      </c>
      <c r="B1" s="331"/>
      <c r="C1" s="331"/>
      <c r="D1" s="331"/>
      <c r="E1" s="175"/>
      <c r="F1" s="175"/>
      <c r="G1" s="175"/>
      <c r="H1" s="175"/>
      <c r="I1" s="175"/>
      <c r="J1" s="175"/>
      <c r="K1" s="175"/>
      <c r="L1" s="175"/>
      <c r="M1" s="175"/>
      <c r="N1" s="175"/>
      <c r="O1" s="175"/>
      <c r="P1" s="175"/>
      <c r="Q1" s="177"/>
      <c r="R1" s="175"/>
      <c r="S1" s="175"/>
      <c r="T1" s="175"/>
      <c r="U1" s="175"/>
      <c r="V1" s="175"/>
      <c r="W1" s="175"/>
      <c r="X1" s="175"/>
      <c r="Y1" s="175"/>
      <c r="Z1" s="175"/>
      <c r="AA1" s="175"/>
      <c r="AB1" s="175"/>
      <c r="AC1" s="175"/>
      <c r="AD1" s="175"/>
      <c r="AE1" s="175"/>
      <c r="AF1" s="175"/>
      <c r="AG1" s="175"/>
      <c r="AH1" s="175"/>
      <c r="AI1" s="175"/>
      <c r="AJ1" s="175"/>
      <c r="AK1" s="175"/>
      <c r="AL1" s="175"/>
      <c r="AM1" s="175"/>
      <c r="AN1" s="175"/>
      <c r="AO1" s="175"/>
      <c r="AP1" s="175"/>
      <c r="AQ1" s="175"/>
      <c r="AR1" s="175"/>
      <c r="AS1" s="175"/>
      <c r="AT1" s="175"/>
      <c r="AU1" s="175"/>
      <c r="AV1" s="175"/>
      <c r="AW1" s="175"/>
      <c r="AX1" s="175"/>
      <c r="AY1" s="175"/>
      <c r="AZ1" s="175"/>
      <c r="BA1" s="175"/>
      <c r="BB1" s="175"/>
      <c r="BC1" s="175"/>
      <c r="BD1" s="175"/>
      <c r="BE1" s="175"/>
      <c r="BF1" s="175"/>
      <c r="BG1" s="175"/>
      <c r="BH1" s="175"/>
      <c r="BI1" s="175"/>
      <c r="BJ1" s="175"/>
      <c r="BK1" s="175"/>
      <c r="BL1" s="175"/>
      <c r="BM1" s="175"/>
      <c r="BN1" s="175"/>
      <c r="BO1" s="175"/>
      <c r="BP1" s="175"/>
      <c r="BQ1" s="175"/>
      <c r="BR1" s="175"/>
      <c r="BS1" s="175"/>
      <c r="BT1" s="175"/>
      <c r="BU1" s="175"/>
      <c r="BV1" s="175"/>
      <c r="BW1" s="175"/>
      <c r="BX1" s="175"/>
      <c r="BY1" s="175"/>
      <c r="BZ1" s="175"/>
      <c r="CA1" s="175"/>
      <c r="CB1" s="175"/>
      <c r="CC1" s="175"/>
      <c r="CD1" s="175"/>
      <c r="CE1" s="175"/>
      <c r="CF1" s="175"/>
      <c r="CG1" s="175"/>
      <c r="CH1" s="175"/>
      <c r="CI1" s="175"/>
      <c r="CJ1" s="175"/>
      <c r="CK1" s="175"/>
      <c r="CL1" s="175"/>
      <c r="CM1" s="175"/>
      <c r="CN1" s="175"/>
      <c r="CO1" s="175"/>
      <c r="CP1" s="175"/>
      <c r="CQ1" s="175"/>
      <c r="CR1" s="175"/>
      <c r="CS1" s="175"/>
      <c r="CT1" s="175"/>
      <c r="CU1" s="175"/>
      <c r="CV1" s="175"/>
      <c r="CW1" s="175"/>
      <c r="CX1" s="175"/>
      <c r="CY1" s="175"/>
      <c r="CZ1" s="175"/>
      <c r="DA1" s="175"/>
      <c r="DB1" s="175"/>
      <c r="DC1" s="175"/>
      <c r="DD1" s="175"/>
      <c r="DE1" s="175"/>
      <c r="DF1" s="175"/>
      <c r="DG1" s="175"/>
      <c r="DH1" s="175"/>
      <c r="DI1" s="175"/>
      <c r="DJ1" s="175"/>
      <c r="DK1" s="175"/>
      <c r="DL1" s="175"/>
      <c r="DM1" s="175"/>
      <c r="DN1" s="175"/>
      <c r="DO1" s="175"/>
      <c r="DP1" s="175"/>
      <c r="DQ1" s="175"/>
      <c r="DR1" s="175"/>
      <c r="DS1" s="175"/>
      <c r="DT1" s="175"/>
      <c r="DU1" s="175"/>
      <c r="DV1" s="175"/>
      <c r="DW1" s="175"/>
      <c r="DX1" s="175"/>
      <c r="DY1" s="175"/>
      <c r="DZ1" s="175"/>
      <c r="EA1" s="175"/>
      <c r="EB1" s="175"/>
      <c r="EC1" s="175"/>
      <c r="ED1" s="175"/>
      <c r="EE1" s="175"/>
      <c r="EF1" s="175"/>
      <c r="EG1" s="175"/>
      <c r="EH1" s="175"/>
      <c r="EI1" s="175"/>
      <c r="EJ1" s="175"/>
      <c r="EK1" s="175"/>
      <c r="EL1" s="175"/>
      <c r="EM1" s="175"/>
      <c r="EN1" s="175"/>
      <c r="EO1" s="175"/>
      <c r="EP1" s="175"/>
      <c r="EQ1" s="175"/>
      <c r="ER1" s="175"/>
      <c r="ES1" s="175"/>
      <c r="ET1" s="175"/>
      <c r="EU1" s="175"/>
      <c r="EV1" s="175"/>
      <c r="EW1" s="175"/>
      <c r="EX1" s="175"/>
      <c r="EY1" s="175"/>
      <c r="EZ1" s="175"/>
      <c r="FA1" s="175"/>
      <c r="FB1" s="175"/>
      <c r="FC1" s="175"/>
      <c r="FD1" s="175"/>
      <c r="FE1" s="175"/>
      <c r="FF1" s="175"/>
      <c r="FG1" s="175"/>
      <c r="FH1" s="175"/>
      <c r="FI1" s="175"/>
      <c r="FJ1" s="175"/>
      <c r="FK1" s="175"/>
      <c r="FL1" s="175"/>
      <c r="FM1" s="175"/>
      <c r="FN1" s="175"/>
      <c r="FO1" s="175"/>
      <c r="FP1" s="175"/>
      <c r="FQ1" s="175"/>
      <c r="FR1" s="175"/>
      <c r="FS1" s="175"/>
      <c r="FT1" s="175"/>
      <c r="FU1" s="175"/>
      <c r="FV1" s="175"/>
      <c r="FW1" s="175"/>
      <c r="FX1" s="175"/>
      <c r="FY1" s="175"/>
      <c r="FZ1" s="175"/>
      <c r="GA1" s="175"/>
      <c r="GB1" s="175"/>
      <c r="GC1" s="175"/>
      <c r="GD1" s="175"/>
      <c r="GE1" s="175"/>
      <c r="GF1" s="175"/>
      <c r="GG1" s="175"/>
      <c r="GH1" s="175"/>
      <c r="GI1" s="175"/>
      <c r="GJ1" s="175"/>
      <c r="GK1" s="175"/>
      <c r="GL1" s="175"/>
      <c r="GM1" s="175"/>
      <c r="GN1" s="175"/>
      <c r="GO1" s="175"/>
      <c r="GP1" s="175"/>
      <c r="GQ1" s="175"/>
      <c r="GR1" s="175"/>
      <c r="GS1" s="175"/>
      <c r="GT1" s="175"/>
      <c r="GU1" s="175"/>
      <c r="GV1" s="175"/>
      <c r="GW1" s="175"/>
      <c r="GX1" s="175"/>
      <c r="GY1" s="175"/>
      <c r="GZ1" s="175"/>
      <c r="HA1" s="175"/>
      <c r="HB1" s="175"/>
      <c r="HC1" s="175"/>
      <c r="HD1" s="175"/>
      <c r="HE1" s="175"/>
      <c r="HF1" s="175"/>
      <c r="HG1" s="175"/>
      <c r="HH1" s="175"/>
      <c r="HI1" s="175"/>
      <c r="HJ1" s="175"/>
      <c r="HK1" s="175"/>
      <c r="HL1" s="175"/>
      <c r="HM1" s="175"/>
      <c r="HN1" s="175"/>
      <c r="HO1" s="175"/>
      <c r="HP1" s="175"/>
      <c r="HQ1" s="175"/>
      <c r="HR1" s="175"/>
    </row>
    <row r="2" spans="1:226" s="175" customFormat="1" ht="32.25" customHeight="1">
      <c r="A2" s="332" t="s">
        <v>8</v>
      </c>
      <c r="B2" s="332"/>
      <c r="C2" s="332"/>
      <c r="D2" s="345"/>
    </row>
    <row r="3" spans="1:226" s="55" customFormat="1" ht="32.25" customHeight="1">
      <c r="A3" s="29" t="s">
        <v>690</v>
      </c>
      <c r="B3" s="333" t="s">
        <v>691</v>
      </c>
      <c r="C3" s="334"/>
      <c r="D3" s="272" t="s">
        <v>692</v>
      </c>
    </row>
    <row r="4" spans="1:226" s="55" customFormat="1" ht="32.25" customHeight="1">
      <c r="A4" s="29"/>
      <c r="B4" s="346" t="s">
        <v>693</v>
      </c>
      <c r="C4" s="347"/>
      <c r="D4" s="280">
        <f>D5+D11+D32</f>
        <v>583924</v>
      </c>
    </row>
    <row r="5" spans="1:226" s="55" customFormat="1" ht="32.25" customHeight="1">
      <c r="A5" s="29" t="s">
        <v>694</v>
      </c>
      <c r="B5" s="346" t="s">
        <v>695</v>
      </c>
      <c r="C5" s="347"/>
      <c r="D5" s="280">
        <f>SUM(D6:D10)</f>
        <v>14479</v>
      </c>
    </row>
    <row r="6" spans="1:226" s="55" customFormat="1" ht="32.25" customHeight="1">
      <c r="A6" s="43">
        <v>1</v>
      </c>
      <c r="B6" s="348" t="s">
        <v>696</v>
      </c>
      <c r="C6" s="349"/>
      <c r="D6" s="281">
        <v>2533</v>
      </c>
    </row>
    <row r="7" spans="1:226" s="55" customFormat="1" ht="32.25" customHeight="1">
      <c r="A7" s="43">
        <v>2</v>
      </c>
      <c r="B7" s="348" t="s">
        <v>697</v>
      </c>
      <c r="C7" s="349"/>
      <c r="D7" s="281">
        <v>466</v>
      </c>
    </row>
    <row r="8" spans="1:226" s="55" customFormat="1" ht="32.25" customHeight="1">
      <c r="A8" s="43">
        <v>3</v>
      </c>
      <c r="B8" s="348" t="s">
        <v>698</v>
      </c>
      <c r="C8" s="349"/>
      <c r="D8" s="281">
        <v>9098</v>
      </c>
    </row>
    <row r="9" spans="1:226" s="55" customFormat="1" ht="32.25" customHeight="1">
      <c r="A9" s="43">
        <v>4</v>
      </c>
      <c r="B9" s="348" t="s">
        <v>699</v>
      </c>
      <c r="C9" s="349"/>
      <c r="D9" s="281">
        <v>909</v>
      </c>
    </row>
    <row r="10" spans="1:226" s="55" customFormat="1" ht="32.25" customHeight="1">
      <c r="A10" s="43">
        <v>5</v>
      </c>
      <c r="B10" s="348" t="s">
        <v>700</v>
      </c>
      <c r="C10" s="349"/>
      <c r="D10" s="281">
        <v>1473</v>
      </c>
    </row>
    <row r="11" spans="1:226" s="55" customFormat="1" ht="32.25" customHeight="1">
      <c r="A11" s="29" t="s">
        <v>701</v>
      </c>
      <c r="B11" s="346" t="s">
        <v>702</v>
      </c>
      <c r="C11" s="347"/>
      <c r="D11" s="280">
        <f>SUM(D12:D31)</f>
        <v>458585</v>
      </c>
    </row>
    <row r="12" spans="1:226" s="55" customFormat="1" ht="32.25" customHeight="1">
      <c r="A12" s="43">
        <v>6</v>
      </c>
      <c r="B12" s="348" t="s">
        <v>703</v>
      </c>
      <c r="C12" s="349"/>
      <c r="D12" s="281">
        <v>84837</v>
      </c>
    </row>
    <row r="13" spans="1:226" s="55" customFormat="1" ht="32.25" customHeight="1">
      <c r="A13" s="43">
        <v>7</v>
      </c>
      <c r="B13" s="348" t="s">
        <v>704</v>
      </c>
      <c r="C13" s="349"/>
      <c r="D13" s="281">
        <v>34067</v>
      </c>
    </row>
    <row r="14" spans="1:226" s="55" customFormat="1" ht="32.25" customHeight="1">
      <c r="A14" s="43">
        <v>8</v>
      </c>
      <c r="B14" s="348" t="s">
        <v>705</v>
      </c>
      <c r="C14" s="349"/>
      <c r="D14" s="281">
        <v>7740</v>
      </c>
    </row>
    <row r="15" spans="1:226" s="55" customFormat="1" ht="32.25" customHeight="1">
      <c r="A15" s="43">
        <v>9</v>
      </c>
      <c r="B15" s="348" t="s">
        <v>706</v>
      </c>
      <c r="C15" s="349"/>
      <c r="D15" s="281">
        <v>5058</v>
      </c>
    </row>
    <row r="16" spans="1:226" s="55" customFormat="1" ht="32.25" customHeight="1">
      <c r="A16" s="43">
        <v>10</v>
      </c>
      <c r="B16" s="348" t="s">
        <v>707</v>
      </c>
      <c r="C16" s="349"/>
      <c r="D16" s="281">
        <v>54100</v>
      </c>
    </row>
    <row r="17" spans="1:226" s="55" customFormat="1" ht="32.25" customHeight="1">
      <c r="A17" s="43">
        <v>11</v>
      </c>
      <c r="B17" s="348" t="s">
        <v>808</v>
      </c>
      <c r="C17" s="349"/>
      <c r="D17" s="281">
        <v>3153</v>
      </c>
    </row>
    <row r="18" spans="1:226" s="55" customFormat="1" ht="32.25" customHeight="1">
      <c r="A18" s="43">
        <v>12</v>
      </c>
      <c r="B18" s="348" t="s">
        <v>709</v>
      </c>
      <c r="C18" s="349"/>
      <c r="D18" s="281">
        <v>0</v>
      </c>
    </row>
    <row r="19" spans="1:226" s="55" customFormat="1" ht="32.25" customHeight="1">
      <c r="A19" s="43">
        <v>13</v>
      </c>
      <c r="B19" s="348" t="s">
        <v>809</v>
      </c>
      <c r="C19" s="349"/>
      <c r="D19" s="281">
        <v>4</v>
      </c>
    </row>
    <row r="20" spans="1:226" s="55" customFormat="1" ht="32.25" customHeight="1">
      <c r="A20" s="43">
        <v>14</v>
      </c>
      <c r="B20" s="348" t="s">
        <v>710</v>
      </c>
      <c r="C20" s="349"/>
      <c r="D20" s="281">
        <v>2274</v>
      </c>
    </row>
    <row r="21" spans="1:226" s="55" customFormat="1" ht="32.25" customHeight="1">
      <c r="A21" s="43">
        <v>15</v>
      </c>
      <c r="B21" s="348" t="s">
        <v>711</v>
      </c>
      <c r="C21" s="349"/>
      <c r="D21" s="281">
        <v>17162</v>
      </c>
    </row>
    <row r="22" spans="1:226" s="55" customFormat="1" ht="32.25" customHeight="1">
      <c r="A22" s="43">
        <v>16</v>
      </c>
      <c r="B22" s="348" t="s">
        <v>712</v>
      </c>
      <c r="C22" s="349"/>
      <c r="D22" s="281">
        <v>0</v>
      </c>
    </row>
    <row r="23" spans="1:226" s="55" customFormat="1" ht="32.25" customHeight="1">
      <c r="A23" s="43">
        <v>17</v>
      </c>
      <c r="B23" s="348" t="s">
        <v>713</v>
      </c>
      <c r="C23" s="349"/>
      <c r="D23" s="281">
        <v>1139</v>
      </c>
    </row>
    <row r="24" spans="1:226" s="174" customFormat="1" ht="32.25" customHeight="1">
      <c r="A24" s="43">
        <v>18</v>
      </c>
      <c r="B24" s="348" t="s">
        <v>714</v>
      </c>
      <c r="C24" s="349"/>
      <c r="D24" s="281">
        <v>43597</v>
      </c>
      <c r="E24" s="175"/>
      <c r="F24" s="175"/>
      <c r="G24" s="175"/>
      <c r="H24" s="175"/>
      <c r="I24" s="175"/>
      <c r="J24" s="175"/>
      <c r="K24" s="175"/>
      <c r="L24" s="175"/>
      <c r="M24" s="175"/>
      <c r="N24" s="175"/>
      <c r="O24" s="175"/>
      <c r="P24" s="175"/>
      <c r="Q24" s="177"/>
      <c r="R24" s="175"/>
      <c r="S24" s="175"/>
      <c r="T24" s="175"/>
      <c r="U24" s="175"/>
      <c r="V24" s="175"/>
      <c r="W24" s="175"/>
      <c r="X24" s="175"/>
      <c r="Y24" s="175"/>
      <c r="Z24" s="175"/>
      <c r="AA24" s="175"/>
      <c r="AB24" s="175"/>
      <c r="AC24" s="175"/>
      <c r="AD24" s="175"/>
      <c r="AE24" s="175"/>
      <c r="AF24" s="175"/>
      <c r="AG24" s="175"/>
      <c r="AH24" s="175"/>
      <c r="AI24" s="175"/>
      <c r="AJ24" s="175"/>
      <c r="AK24" s="175"/>
      <c r="AL24" s="175"/>
      <c r="AM24" s="175"/>
      <c r="AN24" s="175"/>
      <c r="AO24" s="175"/>
      <c r="AP24" s="175"/>
      <c r="AQ24" s="175"/>
      <c r="AR24" s="175"/>
      <c r="AS24" s="175"/>
      <c r="AT24" s="175"/>
      <c r="AU24" s="175"/>
      <c r="AV24" s="175"/>
      <c r="AW24" s="175"/>
      <c r="AX24" s="175"/>
      <c r="AY24" s="175"/>
      <c r="AZ24" s="175"/>
      <c r="BA24" s="175"/>
      <c r="BB24" s="175"/>
      <c r="BC24" s="175"/>
      <c r="BD24" s="175"/>
      <c r="BE24" s="175"/>
      <c r="BF24" s="175"/>
      <c r="BG24" s="175"/>
      <c r="BH24" s="175"/>
      <c r="BI24" s="175"/>
      <c r="BJ24" s="175"/>
      <c r="BK24" s="175"/>
      <c r="BL24" s="175"/>
      <c r="BM24" s="175"/>
      <c r="BN24" s="175"/>
      <c r="BO24" s="175"/>
      <c r="BP24" s="175"/>
      <c r="BQ24" s="175"/>
      <c r="BR24" s="175"/>
      <c r="BS24" s="175"/>
      <c r="BT24" s="175"/>
      <c r="BU24" s="175"/>
      <c r="BV24" s="175"/>
      <c r="BW24" s="175"/>
      <c r="BX24" s="175"/>
      <c r="BY24" s="175"/>
      <c r="BZ24" s="175"/>
      <c r="CA24" s="175"/>
      <c r="CB24" s="175"/>
      <c r="CC24" s="175"/>
      <c r="CD24" s="175"/>
      <c r="CE24" s="175"/>
      <c r="CF24" s="175"/>
      <c r="CG24" s="175"/>
      <c r="CH24" s="175"/>
      <c r="CI24" s="175"/>
      <c r="CJ24" s="175"/>
      <c r="CK24" s="175"/>
      <c r="CL24" s="175"/>
      <c r="CM24" s="175"/>
      <c r="CN24" s="175"/>
      <c r="CO24" s="175"/>
      <c r="CP24" s="175"/>
      <c r="CQ24" s="175"/>
      <c r="CR24" s="175"/>
      <c r="CS24" s="175"/>
      <c r="CT24" s="175"/>
      <c r="CU24" s="175"/>
      <c r="CV24" s="175"/>
      <c r="CW24" s="175"/>
      <c r="CX24" s="175"/>
      <c r="CY24" s="175"/>
      <c r="CZ24" s="175"/>
      <c r="DA24" s="175"/>
      <c r="DB24" s="175"/>
      <c r="DC24" s="175"/>
      <c r="DD24" s="175"/>
      <c r="DE24" s="175"/>
      <c r="DF24" s="175"/>
      <c r="DG24" s="175"/>
      <c r="DH24" s="175"/>
      <c r="DI24" s="175"/>
      <c r="DJ24" s="175"/>
      <c r="DK24" s="175"/>
      <c r="DL24" s="175"/>
      <c r="DM24" s="175"/>
      <c r="DN24" s="175"/>
      <c r="DO24" s="175"/>
      <c r="DP24" s="175"/>
      <c r="DQ24" s="175"/>
      <c r="DR24" s="175"/>
      <c r="DS24" s="175"/>
      <c r="DT24" s="175"/>
      <c r="DU24" s="175"/>
      <c r="DV24" s="175"/>
      <c r="DW24" s="175"/>
      <c r="DX24" s="175"/>
      <c r="DY24" s="175"/>
      <c r="DZ24" s="175"/>
      <c r="EA24" s="175"/>
      <c r="EB24" s="175"/>
      <c r="EC24" s="175"/>
      <c r="ED24" s="175"/>
      <c r="EE24" s="175"/>
      <c r="EF24" s="175"/>
      <c r="EG24" s="175"/>
      <c r="EH24" s="175"/>
      <c r="EI24" s="175"/>
      <c r="EJ24" s="175"/>
      <c r="EK24" s="175"/>
      <c r="EL24" s="175"/>
      <c r="EM24" s="175"/>
      <c r="EN24" s="175"/>
      <c r="EO24" s="175"/>
      <c r="EP24" s="175"/>
      <c r="EQ24" s="175"/>
      <c r="ER24" s="175"/>
      <c r="ES24" s="175"/>
      <c r="ET24" s="175"/>
      <c r="EU24" s="175"/>
      <c r="EV24" s="175"/>
      <c r="EW24" s="175"/>
      <c r="EX24" s="175"/>
      <c r="EY24" s="175"/>
      <c r="EZ24" s="175"/>
      <c r="FA24" s="175"/>
      <c r="FB24" s="175"/>
      <c r="FC24" s="175"/>
      <c r="FD24" s="175"/>
      <c r="FE24" s="175"/>
      <c r="FF24" s="175"/>
      <c r="FG24" s="175"/>
      <c r="FH24" s="175"/>
      <c r="FI24" s="175"/>
      <c r="FJ24" s="175"/>
      <c r="FK24" s="175"/>
      <c r="FL24" s="175"/>
      <c r="FM24" s="175"/>
      <c r="FN24" s="175"/>
      <c r="FO24" s="175"/>
      <c r="FP24" s="175"/>
      <c r="FQ24" s="175"/>
      <c r="FR24" s="175"/>
      <c r="FS24" s="175"/>
      <c r="FT24" s="175"/>
      <c r="FU24" s="175"/>
      <c r="FV24" s="175"/>
      <c r="FW24" s="175"/>
      <c r="FX24" s="175"/>
      <c r="FY24" s="175"/>
      <c r="FZ24" s="175"/>
      <c r="GA24" s="175"/>
      <c r="GB24" s="175"/>
      <c r="GC24" s="175"/>
      <c r="GD24" s="175"/>
      <c r="GE24" s="175"/>
      <c r="GF24" s="175"/>
      <c r="GG24" s="175"/>
      <c r="GH24" s="175"/>
      <c r="GI24" s="175"/>
      <c r="GJ24" s="175"/>
      <c r="GK24" s="175"/>
      <c r="GL24" s="175"/>
      <c r="GM24" s="175"/>
      <c r="GN24" s="175"/>
      <c r="GO24" s="175"/>
      <c r="GP24" s="175"/>
      <c r="GQ24" s="175"/>
      <c r="GR24" s="175"/>
      <c r="GS24" s="175"/>
      <c r="GT24" s="175"/>
      <c r="GU24" s="175"/>
      <c r="GV24" s="175"/>
      <c r="GW24" s="175"/>
      <c r="GX24" s="175"/>
      <c r="GY24" s="175"/>
      <c r="GZ24" s="175"/>
      <c r="HA24" s="175"/>
      <c r="HB24" s="175"/>
      <c r="HC24" s="175"/>
      <c r="HD24" s="175"/>
      <c r="HE24" s="175"/>
      <c r="HF24" s="175"/>
      <c r="HG24" s="175"/>
      <c r="HH24" s="175"/>
      <c r="HI24" s="175"/>
      <c r="HJ24" s="175"/>
      <c r="HK24" s="175"/>
      <c r="HL24" s="175"/>
      <c r="HM24" s="175"/>
      <c r="HN24" s="175"/>
      <c r="HO24" s="175"/>
      <c r="HP24" s="175"/>
      <c r="HQ24" s="175"/>
      <c r="HR24" s="175"/>
    </row>
    <row r="25" spans="1:226" s="174" customFormat="1" ht="32.25" customHeight="1">
      <c r="A25" s="43">
        <v>19</v>
      </c>
      <c r="B25" s="348" t="s">
        <v>715</v>
      </c>
      <c r="C25" s="349"/>
      <c r="D25" s="281">
        <v>121264</v>
      </c>
      <c r="E25" s="175"/>
      <c r="F25" s="175"/>
      <c r="G25" s="175"/>
      <c r="H25" s="175"/>
      <c r="I25" s="175"/>
      <c r="J25" s="175"/>
      <c r="K25" s="175"/>
      <c r="L25" s="175"/>
      <c r="M25" s="175"/>
      <c r="N25" s="175"/>
      <c r="O25" s="175"/>
      <c r="P25" s="175"/>
      <c r="Q25" s="177"/>
      <c r="R25" s="175"/>
      <c r="S25" s="175"/>
      <c r="T25" s="175"/>
      <c r="U25" s="175"/>
      <c r="V25" s="175"/>
      <c r="W25" s="175"/>
      <c r="X25" s="175"/>
      <c r="Y25" s="175"/>
      <c r="Z25" s="175"/>
      <c r="AA25" s="175"/>
      <c r="AB25" s="175"/>
      <c r="AC25" s="175"/>
      <c r="AD25" s="175"/>
      <c r="AE25" s="175"/>
      <c r="AF25" s="175"/>
      <c r="AG25" s="175"/>
      <c r="AH25" s="175"/>
      <c r="AI25" s="175"/>
      <c r="AJ25" s="175"/>
      <c r="AK25" s="175"/>
      <c r="AL25" s="175"/>
      <c r="AM25" s="175"/>
      <c r="AN25" s="175"/>
      <c r="AO25" s="175"/>
      <c r="AP25" s="175"/>
      <c r="AQ25" s="175"/>
      <c r="AR25" s="175"/>
      <c r="AS25" s="175"/>
      <c r="AT25" s="175"/>
      <c r="AU25" s="175"/>
      <c r="AV25" s="175"/>
      <c r="AW25" s="175"/>
      <c r="AX25" s="175"/>
      <c r="AY25" s="175"/>
      <c r="AZ25" s="175"/>
      <c r="BA25" s="175"/>
      <c r="BB25" s="175"/>
      <c r="BC25" s="175"/>
      <c r="BD25" s="175"/>
      <c r="BE25" s="175"/>
      <c r="BF25" s="175"/>
      <c r="BG25" s="175"/>
      <c r="BH25" s="175"/>
      <c r="BI25" s="175"/>
      <c r="BJ25" s="175"/>
      <c r="BK25" s="175"/>
      <c r="BL25" s="175"/>
      <c r="BM25" s="175"/>
      <c r="BN25" s="175"/>
      <c r="BO25" s="175"/>
      <c r="BP25" s="175"/>
      <c r="BQ25" s="175"/>
      <c r="BR25" s="175"/>
      <c r="BS25" s="175"/>
      <c r="BT25" s="175"/>
      <c r="BU25" s="175"/>
      <c r="BV25" s="175"/>
      <c r="BW25" s="175"/>
      <c r="BX25" s="175"/>
      <c r="BY25" s="175"/>
      <c r="BZ25" s="175"/>
      <c r="CA25" s="175"/>
      <c r="CB25" s="175"/>
      <c r="CC25" s="175"/>
      <c r="CD25" s="175"/>
      <c r="CE25" s="175"/>
      <c r="CF25" s="175"/>
      <c r="CG25" s="175"/>
      <c r="CH25" s="175"/>
      <c r="CI25" s="175"/>
      <c r="CJ25" s="175"/>
      <c r="CK25" s="175"/>
      <c r="CL25" s="175"/>
      <c r="CM25" s="175"/>
      <c r="CN25" s="175"/>
      <c r="CO25" s="175"/>
      <c r="CP25" s="175"/>
      <c r="CQ25" s="175"/>
      <c r="CR25" s="175"/>
      <c r="CS25" s="175"/>
      <c r="CT25" s="175"/>
      <c r="CU25" s="175"/>
      <c r="CV25" s="175"/>
      <c r="CW25" s="175"/>
      <c r="CX25" s="175"/>
      <c r="CY25" s="175"/>
      <c r="CZ25" s="175"/>
      <c r="DA25" s="175"/>
      <c r="DB25" s="175"/>
      <c r="DC25" s="175"/>
      <c r="DD25" s="175"/>
      <c r="DE25" s="175"/>
      <c r="DF25" s="175"/>
      <c r="DG25" s="175"/>
      <c r="DH25" s="175"/>
      <c r="DI25" s="175"/>
      <c r="DJ25" s="175"/>
      <c r="DK25" s="175"/>
      <c r="DL25" s="175"/>
      <c r="DM25" s="175"/>
      <c r="DN25" s="175"/>
      <c r="DO25" s="175"/>
      <c r="DP25" s="175"/>
      <c r="DQ25" s="175"/>
      <c r="DR25" s="175"/>
      <c r="DS25" s="175"/>
      <c r="DT25" s="175"/>
      <c r="DU25" s="175"/>
      <c r="DV25" s="175"/>
      <c r="DW25" s="175"/>
      <c r="DX25" s="175"/>
      <c r="DY25" s="175"/>
      <c r="DZ25" s="175"/>
      <c r="EA25" s="175"/>
      <c r="EB25" s="175"/>
      <c r="EC25" s="175"/>
      <c r="ED25" s="175"/>
      <c r="EE25" s="175"/>
      <c r="EF25" s="175"/>
      <c r="EG25" s="175"/>
      <c r="EH25" s="175"/>
      <c r="EI25" s="175"/>
      <c r="EJ25" s="175"/>
      <c r="EK25" s="175"/>
      <c r="EL25" s="175"/>
      <c r="EM25" s="175"/>
      <c r="EN25" s="175"/>
      <c r="EO25" s="175"/>
      <c r="EP25" s="175"/>
      <c r="EQ25" s="175"/>
      <c r="ER25" s="175"/>
      <c r="ES25" s="175"/>
      <c r="ET25" s="175"/>
      <c r="EU25" s="175"/>
      <c r="EV25" s="175"/>
      <c r="EW25" s="175"/>
      <c r="EX25" s="175"/>
      <c r="EY25" s="175"/>
      <c r="EZ25" s="175"/>
      <c r="FA25" s="175"/>
      <c r="FB25" s="175"/>
      <c r="FC25" s="175"/>
      <c r="FD25" s="175"/>
      <c r="FE25" s="175"/>
      <c r="FF25" s="175"/>
      <c r="FG25" s="175"/>
      <c r="FH25" s="175"/>
      <c r="FI25" s="175"/>
      <c r="FJ25" s="175"/>
      <c r="FK25" s="175"/>
      <c r="FL25" s="175"/>
      <c r="FM25" s="175"/>
      <c r="FN25" s="175"/>
      <c r="FO25" s="175"/>
      <c r="FP25" s="175"/>
      <c r="FQ25" s="175"/>
      <c r="FR25" s="175"/>
      <c r="FS25" s="175"/>
      <c r="FT25" s="175"/>
      <c r="FU25" s="175"/>
      <c r="FV25" s="175"/>
      <c r="FW25" s="175"/>
      <c r="FX25" s="175"/>
      <c r="FY25" s="175"/>
      <c r="FZ25" s="175"/>
      <c r="GA25" s="175"/>
      <c r="GB25" s="175"/>
      <c r="GC25" s="175"/>
      <c r="GD25" s="175"/>
      <c r="GE25" s="175"/>
      <c r="GF25" s="175"/>
      <c r="GG25" s="175"/>
      <c r="GH25" s="175"/>
      <c r="GI25" s="175"/>
      <c r="GJ25" s="175"/>
      <c r="GK25" s="175"/>
      <c r="GL25" s="175"/>
      <c r="GM25" s="175"/>
      <c r="GN25" s="175"/>
      <c r="GO25" s="175"/>
      <c r="GP25" s="175"/>
      <c r="GQ25" s="175"/>
      <c r="GR25" s="175"/>
      <c r="GS25" s="175"/>
      <c r="GT25" s="175"/>
      <c r="GU25" s="175"/>
      <c r="GV25" s="175"/>
      <c r="GW25" s="175"/>
      <c r="GX25" s="175"/>
      <c r="GY25" s="175"/>
      <c r="GZ25" s="175"/>
      <c r="HA25" s="175"/>
      <c r="HB25" s="175"/>
      <c r="HC25" s="175"/>
      <c r="HD25" s="175"/>
      <c r="HE25" s="175"/>
      <c r="HF25" s="175"/>
      <c r="HG25" s="175"/>
      <c r="HH25" s="175"/>
      <c r="HI25" s="175"/>
      <c r="HJ25" s="175"/>
      <c r="HK25" s="175"/>
      <c r="HL25" s="175"/>
      <c r="HM25" s="175"/>
      <c r="HN25" s="175"/>
      <c r="HO25" s="175"/>
      <c r="HP25" s="175"/>
      <c r="HQ25" s="175"/>
      <c r="HR25" s="175"/>
    </row>
    <row r="26" spans="1:226" ht="32.25" customHeight="1">
      <c r="A26" s="43">
        <v>20</v>
      </c>
      <c r="B26" s="348" t="s">
        <v>716</v>
      </c>
      <c r="C26" s="349"/>
      <c r="D26" s="281">
        <v>454</v>
      </c>
    </row>
    <row r="27" spans="1:226" ht="32.25" customHeight="1">
      <c r="A27" s="43">
        <v>21</v>
      </c>
      <c r="B27" s="348" t="s">
        <v>717</v>
      </c>
      <c r="C27" s="349"/>
      <c r="D27" s="281">
        <v>41754</v>
      </c>
    </row>
    <row r="28" spans="1:226" ht="32.25" customHeight="1">
      <c r="A28" s="43">
        <v>22</v>
      </c>
      <c r="B28" s="348" t="s">
        <v>718</v>
      </c>
      <c r="C28" s="349"/>
      <c r="D28" s="281">
        <v>35252</v>
      </c>
    </row>
    <row r="29" spans="1:226" ht="32.25" customHeight="1">
      <c r="A29" s="43">
        <v>23</v>
      </c>
      <c r="B29" s="348" t="s">
        <v>719</v>
      </c>
      <c r="C29" s="349"/>
      <c r="D29" s="281">
        <v>1223</v>
      </c>
    </row>
    <row r="30" spans="1:226" ht="32.25" customHeight="1">
      <c r="A30" s="43">
        <v>24</v>
      </c>
      <c r="B30" s="348" t="s">
        <v>720</v>
      </c>
      <c r="C30" s="349"/>
      <c r="D30" s="281">
        <v>1820</v>
      </c>
    </row>
    <row r="31" spans="1:226" ht="32.25" customHeight="1">
      <c r="A31" s="43">
        <v>25</v>
      </c>
      <c r="B31" s="355" t="s">
        <v>721</v>
      </c>
      <c r="C31" s="356"/>
      <c r="D31" s="281">
        <v>3687</v>
      </c>
    </row>
    <row r="32" spans="1:226" ht="32.25" customHeight="1">
      <c r="A32" s="29" t="s">
        <v>722</v>
      </c>
      <c r="B32" s="346" t="s">
        <v>723</v>
      </c>
      <c r="C32" s="347"/>
      <c r="D32" s="280">
        <f>D33+D37+D39+D42+D47+D50+D57+D62+D73+D80+D90+D92+D94+D97</f>
        <v>110860</v>
      </c>
    </row>
    <row r="33" spans="1:4" ht="32.25" customHeight="1">
      <c r="A33" s="43">
        <v>26</v>
      </c>
      <c r="B33" s="348" t="s">
        <v>724</v>
      </c>
      <c r="C33" s="349"/>
      <c r="D33" s="281">
        <f>SUM(D34:D36)</f>
        <v>466</v>
      </c>
    </row>
    <row r="34" spans="1:4" ht="32.25" customHeight="1">
      <c r="A34" s="357"/>
      <c r="B34" s="357"/>
      <c r="C34" s="161" t="s">
        <v>810</v>
      </c>
      <c r="D34" s="163">
        <v>396</v>
      </c>
    </row>
    <row r="35" spans="1:4" ht="32.25" customHeight="1">
      <c r="A35" s="358"/>
      <c r="B35" s="358"/>
      <c r="C35" s="161" t="s">
        <v>811</v>
      </c>
      <c r="D35" s="163">
        <v>80</v>
      </c>
    </row>
    <row r="36" spans="1:4" ht="32.25" customHeight="1">
      <c r="A36" s="358"/>
      <c r="B36" s="358"/>
      <c r="C36" s="161" t="s">
        <v>812</v>
      </c>
      <c r="D36" s="163">
        <v>-10</v>
      </c>
    </row>
    <row r="37" spans="1:4" ht="32.25" customHeight="1">
      <c r="A37" s="43">
        <v>27</v>
      </c>
      <c r="B37" s="348" t="s">
        <v>737</v>
      </c>
      <c r="C37" s="349"/>
      <c r="D37" s="281">
        <f>SUM(D38:D38)</f>
        <v>49</v>
      </c>
    </row>
    <row r="38" spans="1:4" ht="32.25" customHeight="1">
      <c r="A38" s="275"/>
      <c r="B38" s="277"/>
      <c r="C38" s="161" t="s">
        <v>813</v>
      </c>
      <c r="D38" s="163">
        <v>49</v>
      </c>
    </row>
    <row r="39" spans="1:4" ht="32.25" customHeight="1">
      <c r="A39" s="43">
        <v>28</v>
      </c>
      <c r="B39" s="348" t="s">
        <v>742</v>
      </c>
      <c r="C39" s="349"/>
      <c r="D39" s="281">
        <f>SUM(D40:D41)</f>
        <v>250</v>
      </c>
    </row>
    <row r="40" spans="1:4" ht="32.25" customHeight="1">
      <c r="A40" s="352"/>
      <c r="B40" s="359"/>
      <c r="C40" s="166" t="s">
        <v>814</v>
      </c>
      <c r="D40" s="163">
        <v>100</v>
      </c>
    </row>
    <row r="41" spans="1:4" ht="32.25" customHeight="1">
      <c r="A41" s="353"/>
      <c r="B41" s="360"/>
      <c r="C41" s="166" t="s">
        <v>815</v>
      </c>
      <c r="D41" s="163">
        <v>150</v>
      </c>
    </row>
    <row r="42" spans="1:4" ht="32.25" customHeight="1">
      <c r="A42" s="43">
        <v>29</v>
      </c>
      <c r="B42" s="348" t="s">
        <v>744</v>
      </c>
      <c r="C42" s="349"/>
      <c r="D42" s="281">
        <f>SUM(D43:D46)</f>
        <v>274</v>
      </c>
    </row>
    <row r="43" spans="1:4" ht="32.25" customHeight="1">
      <c r="A43" s="352"/>
      <c r="B43" s="361"/>
      <c r="C43" s="166" t="s">
        <v>816</v>
      </c>
      <c r="D43" s="163">
        <v>20</v>
      </c>
    </row>
    <row r="44" spans="1:4" ht="32.25" customHeight="1">
      <c r="A44" s="353"/>
      <c r="B44" s="362"/>
      <c r="C44" s="166" t="s">
        <v>817</v>
      </c>
      <c r="D44" s="163">
        <v>200</v>
      </c>
    </row>
    <row r="45" spans="1:4" ht="32.25" customHeight="1">
      <c r="A45" s="353"/>
      <c r="B45" s="362"/>
      <c r="C45" s="166" t="s">
        <v>818</v>
      </c>
      <c r="D45" s="163">
        <v>50</v>
      </c>
    </row>
    <row r="46" spans="1:4" ht="32.25" customHeight="1">
      <c r="A46" s="354"/>
      <c r="B46" s="363"/>
      <c r="C46" s="166" t="s">
        <v>819</v>
      </c>
      <c r="D46" s="163">
        <v>4</v>
      </c>
    </row>
    <row r="47" spans="1:4" ht="32.25" customHeight="1">
      <c r="A47" s="43">
        <v>30</v>
      </c>
      <c r="B47" s="348" t="s">
        <v>750</v>
      </c>
      <c r="C47" s="349"/>
      <c r="D47" s="281">
        <f>SUM(D48:D49)</f>
        <v>721</v>
      </c>
    </row>
    <row r="48" spans="1:4" ht="32.25" customHeight="1">
      <c r="A48" s="341"/>
      <c r="B48" s="341"/>
      <c r="C48" s="46" t="s">
        <v>820</v>
      </c>
      <c r="D48" s="163">
        <v>235</v>
      </c>
    </row>
    <row r="49" spans="1:4" ht="32.25" customHeight="1">
      <c r="A49" s="341"/>
      <c r="B49" s="341"/>
      <c r="C49" s="46" t="s">
        <v>821</v>
      </c>
      <c r="D49" s="163">
        <v>486</v>
      </c>
    </row>
    <row r="50" spans="1:4" ht="32.25" customHeight="1">
      <c r="A50" s="43">
        <v>31</v>
      </c>
      <c r="B50" s="348" t="s">
        <v>754</v>
      </c>
      <c r="C50" s="349"/>
      <c r="D50" s="281">
        <f>SUM(D51:D56)</f>
        <v>44175</v>
      </c>
    </row>
    <row r="51" spans="1:4" ht="32.25" customHeight="1">
      <c r="A51" s="352"/>
      <c r="B51" s="361"/>
      <c r="C51" s="46" t="s">
        <v>822</v>
      </c>
      <c r="D51" s="163">
        <v>-240</v>
      </c>
    </row>
    <row r="52" spans="1:4" ht="32.25" customHeight="1">
      <c r="A52" s="353"/>
      <c r="B52" s="362"/>
      <c r="C52" s="46" t="s">
        <v>823</v>
      </c>
      <c r="D52" s="163">
        <v>493</v>
      </c>
    </row>
    <row r="53" spans="1:4" ht="32.25" customHeight="1">
      <c r="A53" s="353"/>
      <c r="B53" s="362"/>
      <c r="C53" s="46" t="s">
        <v>824</v>
      </c>
      <c r="D53" s="163">
        <v>491</v>
      </c>
    </row>
    <row r="54" spans="1:4" ht="32.25" customHeight="1">
      <c r="A54" s="353"/>
      <c r="B54" s="362"/>
      <c r="C54" s="46" t="s">
        <v>825</v>
      </c>
      <c r="D54" s="163">
        <v>1880</v>
      </c>
    </row>
    <row r="55" spans="1:4" ht="32.25" customHeight="1">
      <c r="A55" s="353"/>
      <c r="B55" s="362"/>
      <c r="C55" s="46" t="s">
        <v>826</v>
      </c>
      <c r="D55" s="163">
        <v>5151</v>
      </c>
    </row>
    <row r="56" spans="1:4" ht="32.25" customHeight="1">
      <c r="A56" s="354"/>
      <c r="B56" s="363"/>
      <c r="C56" s="46" t="s">
        <v>827</v>
      </c>
      <c r="D56" s="163">
        <v>36400</v>
      </c>
    </row>
    <row r="57" spans="1:4" ht="32.25" customHeight="1">
      <c r="A57" s="43">
        <v>32</v>
      </c>
      <c r="B57" s="348" t="s">
        <v>758</v>
      </c>
      <c r="C57" s="350"/>
      <c r="D57" s="281">
        <f>SUM(D58:D61)</f>
        <v>54339</v>
      </c>
    </row>
    <row r="58" spans="1:4" ht="32.25" customHeight="1">
      <c r="A58" s="357"/>
      <c r="B58" s="352"/>
      <c r="C58" s="46" t="s">
        <v>828</v>
      </c>
      <c r="D58" s="163">
        <v>45665</v>
      </c>
    </row>
    <row r="59" spans="1:4" ht="32.25" customHeight="1">
      <c r="A59" s="358"/>
      <c r="B59" s="353"/>
      <c r="C59" s="46" t="s">
        <v>829</v>
      </c>
      <c r="D59" s="163">
        <v>7584</v>
      </c>
    </row>
    <row r="60" spans="1:4" ht="32.25" customHeight="1">
      <c r="A60" s="358"/>
      <c r="B60" s="353"/>
      <c r="C60" s="46" t="s">
        <v>830</v>
      </c>
      <c r="D60" s="163">
        <v>890</v>
      </c>
    </row>
    <row r="61" spans="1:4" ht="32.25" customHeight="1">
      <c r="A61" s="364"/>
      <c r="B61" s="354"/>
      <c r="C61" s="46" t="s">
        <v>831</v>
      </c>
      <c r="D61" s="163">
        <v>200</v>
      </c>
    </row>
    <row r="62" spans="1:4" ht="32.25" customHeight="1">
      <c r="A62" s="43">
        <v>33</v>
      </c>
      <c r="B62" s="348" t="s">
        <v>760</v>
      </c>
      <c r="C62" s="351"/>
      <c r="D62" s="281">
        <f>SUM(D63:D72)</f>
        <v>1925</v>
      </c>
    </row>
    <row r="63" spans="1:4" ht="45.75" customHeight="1">
      <c r="A63" s="357"/>
      <c r="B63" s="357"/>
      <c r="C63" s="46" t="s">
        <v>832</v>
      </c>
      <c r="D63" s="163">
        <v>607</v>
      </c>
    </row>
    <row r="64" spans="1:4" ht="32.25" customHeight="1">
      <c r="A64" s="358"/>
      <c r="B64" s="358"/>
      <c r="C64" s="46" t="s">
        <v>832</v>
      </c>
      <c r="D64" s="163">
        <v>210</v>
      </c>
    </row>
    <row r="65" spans="1:4" ht="44.25" customHeight="1">
      <c r="A65" s="358"/>
      <c r="B65" s="358"/>
      <c r="C65" s="46" t="s">
        <v>833</v>
      </c>
      <c r="D65" s="163">
        <v>124</v>
      </c>
    </row>
    <row r="66" spans="1:4" ht="32.25" customHeight="1">
      <c r="A66" s="358"/>
      <c r="B66" s="358"/>
      <c r="C66" s="46" t="s">
        <v>833</v>
      </c>
      <c r="D66" s="163">
        <v>66</v>
      </c>
    </row>
    <row r="67" spans="1:4" ht="32.25" customHeight="1">
      <c r="A67" s="358"/>
      <c r="B67" s="358"/>
      <c r="C67" s="46" t="s">
        <v>834</v>
      </c>
      <c r="D67" s="163">
        <v>13</v>
      </c>
    </row>
    <row r="68" spans="1:4" ht="32.25" customHeight="1">
      <c r="A68" s="358"/>
      <c r="B68" s="358"/>
      <c r="C68" s="46" t="s">
        <v>834</v>
      </c>
      <c r="D68" s="163">
        <v>50</v>
      </c>
    </row>
    <row r="69" spans="1:4" ht="32.25" customHeight="1">
      <c r="A69" s="358"/>
      <c r="B69" s="358"/>
      <c r="C69" s="46" t="s">
        <v>835</v>
      </c>
      <c r="D69" s="163">
        <v>730</v>
      </c>
    </row>
    <row r="70" spans="1:4" ht="32.25" customHeight="1">
      <c r="A70" s="358"/>
      <c r="B70" s="358"/>
      <c r="C70" s="46" t="s">
        <v>836</v>
      </c>
      <c r="D70" s="163">
        <v>-114</v>
      </c>
    </row>
    <row r="71" spans="1:4" ht="32.25" customHeight="1">
      <c r="A71" s="358"/>
      <c r="B71" s="358"/>
      <c r="C71" s="46" t="s">
        <v>837</v>
      </c>
      <c r="D71" s="163">
        <v>78</v>
      </c>
    </row>
    <row r="72" spans="1:4" ht="32.25" customHeight="1">
      <c r="A72" s="358"/>
      <c r="B72" s="358"/>
      <c r="C72" s="46" t="s">
        <v>838</v>
      </c>
      <c r="D72" s="163">
        <v>161</v>
      </c>
    </row>
    <row r="73" spans="1:4" ht="32.25" customHeight="1">
      <c r="A73" s="43">
        <v>34</v>
      </c>
      <c r="B73" s="365" t="s">
        <v>775</v>
      </c>
      <c r="C73" s="349"/>
      <c r="D73" s="281">
        <f>SUM(D74:D79)</f>
        <v>1923</v>
      </c>
    </row>
    <row r="74" spans="1:4" ht="32.25" customHeight="1">
      <c r="A74" s="352"/>
      <c r="B74" s="361"/>
      <c r="C74" s="46" t="s">
        <v>839</v>
      </c>
      <c r="D74" s="163">
        <v>40</v>
      </c>
    </row>
    <row r="75" spans="1:4" ht="32.25" customHeight="1">
      <c r="A75" s="353"/>
      <c r="B75" s="362"/>
      <c r="C75" s="46" t="s">
        <v>840</v>
      </c>
      <c r="D75" s="163">
        <v>40</v>
      </c>
    </row>
    <row r="76" spans="1:4" ht="32.25" customHeight="1">
      <c r="A76" s="353"/>
      <c r="B76" s="362"/>
      <c r="C76" s="46" t="s">
        <v>841</v>
      </c>
      <c r="D76" s="163">
        <v>1495</v>
      </c>
    </row>
    <row r="77" spans="1:4" ht="32.25" customHeight="1">
      <c r="A77" s="353"/>
      <c r="B77" s="362"/>
      <c r="C77" s="46" t="s">
        <v>842</v>
      </c>
      <c r="D77" s="163">
        <v>354</v>
      </c>
    </row>
    <row r="78" spans="1:4" ht="32.25" customHeight="1">
      <c r="A78" s="353"/>
      <c r="B78" s="362"/>
      <c r="C78" s="46" t="s">
        <v>843</v>
      </c>
      <c r="D78" s="163">
        <v>-207</v>
      </c>
    </row>
    <row r="79" spans="1:4" ht="32.25" customHeight="1">
      <c r="A79" s="354"/>
      <c r="B79" s="363"/>
      <c r="C79" s="46" t="s">
        <v>844</v>
      </c>
      <c r="D79" s="163">
        <v>201</v>
      </c>
    </row>
    <row r="80" spans="1:4" ht="32.25" customHeight="1">
      <c r="A80" s="43">
        <v>35</v>
      </c>
      <c r="B80" s="366" t="s">
        <v>780</v>
      </c>
      <c r="C80" s="349"/>
      <c r="D80" s="281">
        <f>SUM(D81:D89)</f>
        <v>939</v>
      </c>
    </row>
    <row r="81" spans="1:4" ht="32.25" customHeight="1">
      <c r="A81" s="341"/>
      <c r="B81" s="341"/>
      <c r="C81" s="46" t="s">
        <v>845</v>
      </c>
      <c r="D81" s="163">
        <v>10</v>
      </c>
    </row>
    <row r="82" spans="1:4" ht="32.25" customHeight="1">
      <c r="A82" s="341"/>
      <c r="B82" s="341"/>
      <c r="C82" s="46" t="s">
        <v>845</v>
      </c>
      <c r="D82" s="163">
        <v>340</v>
      </c>
    </row>
    <row r="83" spans="1:4" ht="32.25" customHeight="1">
      <c r="A83" s="341"/>
      <c r="B83" s="341"/>
      <c r="C83" s="46" t="s">
        <v>846</v>
      </c>
      <c r="D83" s="163">
        <v>30</v>
      </c>
    </row>
    <row r="84" spans="1:4" ht="32.25" customHeight="1">
      <c r="A84" s="341"/>
      <c r="B84" s="341"/>
      <c r="C84" s="46" t="s">
        <v>847</v>
      </c>
      <c r="D84" s="163">
        <v>341</v>
      </c>
    </row>
    <row r="85" spans="1:4" ht="32.25" customHeight="1">
      <c r="A85" s="341"/>
      <c r="B85" s="341"/>
      <c r="C85" s="46" t="s">
        <v>848</v>
      </c>
      <c r="D85" s="163">
        <v>128</v>
      </c>
    </row>
    <row r="86" spans="1:4" ht="32.25" customHeight="1">
      <c r="A86" s="341"/>
      <c r="B86" s="341"/>
      <c r="C86" s="46" t="s">
        <v>849</v>
      </c>
      <c r="D86" s="163">
        <v>500</v>
      </c>
    </row>
    <row r="87" spans="1:4" ht="32.25" customHeight="1">
      <c r="A87" s="341"/>
      <c r="B87" s="341"/>
      <c r="C87" s="46" t="s">
        <v>850</v>
      </c>
      <c r="D87" s="163">
        <v>-9</v>
      </c>
    </row>
    <row r="88" spans="1:4" ht="32.25" customHeight="1">
      <c r="A88" s="341"/>
      <c r="B88" s="341"/>
      <c r="C88" s="46" t="s">
        <v>851</v>
      </c>
      <c r="D88" s="163">
        <v>25</v>
      </c>
    </row>
    <row r="89" spans="1:4" ht="32.25" customHeight="1">
      <c r="A89" s="341"/>
      <c r="B89" s="341"/>
      <c r="C89" s="46" t="s">
        <v>852</v>
      </c>
      <c r="D89" s="163">
        <v>-426</v>
      </c>
    </row>
    <row r="90" spans="1:4" ht="32.25" customHeight="1">
      <c r="A90" s="43">
        <v>36</v>
      </c>
      <c r="B90" s="348" t="s">
        <v>790</v>
      </c>
      <c r="C90" s="349"/>
      <c r="D90" s="281">
        <f>SUM(D91:D91)</f>
        <v>-652</v>
      </c>
    </row>
    <row r="91" spans="1:4" ht="32.25" customHeight="1">
      <c r="A91" s="273"/>
      <c r="B91" s="273"/>
      <c r="C91" s="46" t="s">
        <v>853</v>
      </c>
      <c r="D91" s="163">
        <v>-652</v>
      </c>
    </row>
    <row r="92" spans="1:4" ht="32.25" customHeight="1">
      <c r="A92" s="43">
        <v>37</v>
      </c>
      <c r="B92" s="348" t="s">
        <v>854</v>
      </c>
      <c r="C92" s="349"/>
      <c r="D92" s="281">
        <f>SUM(D93:D93)</f>
        <v>136</v>
      </c>
    </row>
    <row r="93" spans="1:4" ht="32.25" customHeight="1">
      <c r="A93" s="273"/>
      <c r="B93" s="273"/>
      <c r="C93" s="46" t="s">
        <v>855</v>
      </c>
      <c r="D93" s="163">
        <v>136</v>
      </c>
    </row>
    <row r="94" spans="1:4" ht="32.25" customHeight="1">
      <c r="A94" s="43">
        <v>38</v>
      </c>
      <c r="B94" s="348" t="s">
        <v>794</v>
      </c>
      <c r="C94" s="349"/>
      <c r="D94" s="281">
        <f>SUM(D95:D96)</f>
        <v>6268</v>
      </c>
    </row>
    <row r="95" spans="1:4" ht="39" customHeight="1">
      <c r="A95" s="357"/>
      <c r="B95" s="357"/>
      <c r="C95" s="46" t="s">
        <v>856</v>
      </c>
      <c r="D95" s="163">
        <v>6245</v>
      </c>
    </row>
    <row r="96" spans="1:4" ht="39" customHeight="1">
      <c r="A96" s="364"/>
      <c r="B96" s="364"/>
      <c r="C96" s="46" t="s">
        <v>857</v>
      </c>
      <c r="D96" s="163">
        <v>23</v>
      </c>
    </row>
    <row r="97" spans="1:4" ht="32.25" customHeight="1">
      <c r="A97" s="43">
        <v>39</v>
      </c>
      <c r="B97" s="348" t="s">
        <v>595</v>
      </c>
      <c r="C97" s="349"/>
      <c r="D97" s="281">
        <f>SUM(D98:D98)</f>
        <v>47</v>
      </c>
    </row>
    <row r="98" spans="1:4" ht="39" customHeight="1">
      <c r="A98" s="276"/>
      <c r="B98" s="276"/>
      <c r="C98" s="46" t="s">
        <v>858</v>
      </c>
      <c r="D98" s="163">
        <v>47</v>
      </c>
    </row>
  </sheetData>
  <mergeCells count="66">
    <mergeCell ref="B63:B72"/>
    <mergeCell ref="B74:B79"/>
    <mergeCell ref="B81:B89"/>
    <mergeCell ref="B95:B96"/>
    <mergeCell ref="B97:C97"/>
    <mergeCell ref="B73:C73"/>
    <mergeCell ref="B80:C80"/>
    <mergeCell ref="B90:C90"/>
    <mergeCell ref="B92:C92"/>
    <mergeCell ref="B94:C94"/>
    <mergeCell ref="A34:A36"/>
    <mergeCell ref="A40:A41"/>
    <mergeCell ref="A43:A46"/>
    <mergeCell ref="A48:A49"/>
    <mergeCell ref="A51:A56"/>
    <mergeCell ref="A58:A61"/>
    <mergeCell ref="A63:A72"/>
    <mergeCell ref="A74:A79"/>
    <mergeCell ref="A81:A89"/>
    <mergeCell ref="A95:A96"/>
    <mergeCell ref="B57:C57"/>
    <mergeCell ref="B62:C62"/>
    <mergeCell ref="B58:B61"/>
    <mergeCell ref="B31:C31"/>
    <mergeCell ref="B32:C32"/>
    <mergeCell ref="B33:C33"/>
    <mergeCell ref="B37:C37"/>
    <mergeCell ref="B39:C39"/>
    <mergeCell ref="B34:B36"/>
    <mergeCell ref="B40:B41"/>
    <mergeCell ref="B43:B46"/>
    <mergeCell ref="B48:B49"/>
    <mergeCell ref="B51:B56"/>
    <mergeCell ref="B42:C42"/>
    <mergeCell ref="B47:C47"/>
    <mergeCell ref="B50:C50"/>
    <mergeCell ref="B26:C26"/>
    <mergeCell ref="B27:C27"/>
    <mergeCell ref="B28:C28"/>
    <mergeCell ref="B29:C29"/>
    <mergeCell ref="B30:C3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D1"/>
    <mergeCell ref="A2:D2"/>
    <mergeCell ref="B3:C3"/>
    <mergeCell ref="B4:C4"/>
    <mergeCell ref="B5:C5"/>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12.xml><?xml version="1.0" encoding="utf-8"?>
<worksheet xmlns="http://schemas.openxmlformats.org/spreadsheetml/2006/main" xmlns:r="http://schemas.openxmlformats.org/officeDocument/2006/relationships">
  <sheetPr>
    <tabColor theme="5"/>
  </sheetPr>
  <dimension ref="A1:J112"/>
  <sheetViews>
    <sheetView workbookViewId="0">
      <selection activeCell="D93" sqref="D93:G93"/>
    </sheetView>
  </sheetViews>
  <sheetFormatPr defaultColWidth="12.875" defaultRowHeight="30" customHeight="1"/>
  <sheetData>
    <row r="1" spans="1:10" ht="30" customHeight="1">
      <c r="A1" s="331" t="s">
        <v>859</v>
      </c>
      <c r="B1" s="331"/>
      <c r="C1" s="331"/>
      <c r="D1" s="331"/>
      <c r="E1" s="331"/>
      <c r="F1" s="331"/>
      <c r="G1" s="331"/>
      <c r="H1" s="331"/>
      <c r="I1" s="331"/>
      <c r="J1" s="331"/>
    </row>
    <row r="2" spans="1:10" ht="30" customHeight="1">
      <c r="A2" s="332" t="s">
        <v>8</v>
      </c>
      <c r="B2" s="332"/>
      <c r="C2" s="332"/>
      <c r="D2" s="332"/>
      <c r="E2" s="332"/>
      <c r="F2" s="332"/>
      <c r="G2" s="332"/>
      <c r="H2" s="332"/>
      <c r="I2" s="332"/>
      <c r="J2" s="332"/>
    </row>
    <row r="3" spans="1:10" ht="30" customHeight="1">
      <c r="A3" s="29" t="s">
        <v>690</v>
      </c>
      <c r="B3" s="333" t="s">
        <v>691</v>
      </c>
      <c r="C3" s="334"/>
      <c r="D3" s="29" t="s">
        <v>860</v>
      </c>
      <c r="E3" s="29" t="s">
        <v>861</v>
      </c>
      <c r="F3" s="29" t="s">
        <v>862</v>
      </c>
      <c r="G3" s="29" t="s">
        <v>863</v>
      </c>
      <c r="H3" s="29" t="s">
        <v>864</v>
      </c>
      <c r="I3" s="29" t="s">
        <v>865</v>
      </c>
      <c r="J3" s="29" t="s">
        <v>866</v>
      </c>
    </row>
    <row r="4" spans="1:10" ht="30" customHeight="1">
      <c r="A4" s="167"/>
      <c r="B4" s="335" t="s">
        <v>693</v>
      </c>
      <c r="C4" s="336"/>
      <c r="D4" s="169">
        <f t="shared" ref="D4:I4" si="0">D5+D11+D31</f>
        <v>265460</v>
      </c>
      <c r="E4" s="169">
        <f t="shared" si="0"/>
        <v>122300</v>
      </c>
      <c r="F4" s="169">
        <f t="shared" si="0"/>
        <v>13042</v>
      </c>
      <c r="G4" s="169">
        <f t="shared" si="0"/>
        <v>681</v>
      </c>
      <c r="H4" s="169">
        <f t="shared" si="0"/>
        <v>12548</v>
      </c>
      <c r="I4" s="169">
        <f t="shared" si="0"/>
        <v>258</v>
      </c>
      <c r="J4" s="173"/>
    </row>
    <row r="5" spans="1:10" ht="30" customHeight="1">
      <c r="A5" s="31" t="s">
        <v>694</v>
      </c>
      <c r="B5" s="337" t="s">
        <v>695</v>
      </c>
      <c r="C5" s="338"/>
      <c r="D5" s="171">
        <f t="shared" ref="D5:I5" si="1">SUM(D6:D10)</f>
        <v>8483</v>
      </c>
      <c r="E5" s="171">
        <f t="shared" si="1"/>
        <v>5614</v>
      </c>
      <c r="F5" s="171">
        <f t="shared" si="1"/>
        <v>231</v>
      </c>
      <c r="G5" s="171">
        <f t="shared" si="1"/>
        <v>193</v>
      </c>
      <c r="H5" s="171">
        <f t="shared" si="1"/>
        <v>-44</v>
      </c>
      <c r="I5" s="171">
        <f t="shared" si="1"/>
        <v>2</v>
      </c>
      <c r="J5" s="38"/>
    </row>
    <row r="6" spans="1:10" ht="30" customHeight="1">
      <c r="A6" s="34">
        <v>1</v>
      </c>
      <c r="B6" s="339" t="s">
        <v>696</v>
      </c>
      <c r="C6" s="340"/>
      <c r="D6" s="172">
        <v>2057</v>
      </c>
      <c r="E6" s="172">
        <v>476</v>
      </c>
      <c r="F6" s="172">
        <v>0</v>
      </c>
      <c r="G6" s="172">
        <v>0</v>
      </c>
      <c r="H6" s="172">
        <v>0</v>
      </c>
      <c r="I6" s="172">
        <v>0</v>
      </c>
      <c r="J6" s="39"/>
    </row>
    <row r="7" spans="1:10" ht="30" customHeight="1">
      <c r="A7" s="34">
        <v>2</v>
      </c>
      <c r="B7" s="339" t="s">
        <v>697</v>
      </c>
      <c r="C7" s="340"/>
      <c r="D7" s="172">
        <v>284</v>
      </c>
      <c r="E7" s="172">
        <v>182</v>
      </c>
      <c r="F7" s="172">
        <v>0</v>
      </c>
      <c r="G7" s="172">
        <v>0</v>
      </c>
      <c r="H7" s="172">
        <v>0</v>
      </c>
      <c r="I7" s="172">
        <v>0</v>
      </c>
      <c r="J7" s="39"/>
    </row>
    <row r="8" spans="1:10" ht="30" customHeight="1">
      <c r="A8" s="34">
        <v>3</v>
      </c>
      <c r="B8" s="339" t="s">
        <v>698</v>
      </c>
      <c r="C8" s="340"/>
      <c r="D8" s="172">
        <v>4437</v>
      </c>
      <c r="E8" s="172">
        <v>4661</v>
      </c>
      <c r="F8" s="172">
        <v>0</v>
      </c>
      <c r="G8" s="172">
        <v>0</v>
      </c>
      <c r="H8" s="172">
        <v>0</v>
      </c>
      <c r="I8" s="172">
        <v>0</v>
      </c>
      <c r="J8" s="39"/>
    </row>
    <row r="9" spans="1:10" ht="30" customHeight="1">
      <c r="A9" s="34">
        <v>4</v>
      </c>
      <c r="B9" s="339" t="s">
        <v>699</v>
      </c>
      <c r="C9" s="340"/>
      <c r="D9" s="172">
        <v>909</v>
      </c>
      <c r="E9" s="172">
        <v>0</v>
      </c>
      <c r="F9" s="172">
        <v>0</v>
      </c>
      <c r="G9" s="172">
        <v>0</v>
      </c>
      <c r="H9" s="172">
        <v>0</v>
      </c>
      <c r="I9" s="172">
        <v>0</v>
      </c>
      <c r="J9" s="39"/>
    </row>
    <row r="10" spans="1:10" ht="30" customHeight="1">
      <c r="A10" s="34">
        <v>5</v>
      </c>
      <c r="B10" s="339" t="s">
        <v>700</v>
      </c>
      <c r="C10" s="340"/>
      <c r="D10" s="172">
        <v>796</v>
      </c>
      <c r="E10" s="172">
        <v>295</v>
      </c>
      <c r="F10" s="172">
        <v>231</v>
      </c>
      <c r="G10" s="172">
        <v>193</v>
      </c>
      <c r="H10" s="172">
        <v>-44</v>
      </c>
      <c r="I10" s="172">
        <v>2</v>
      </c>
      <c r="J10" s="39"/>
    </row>
    <row r="11" spans="1:10" ht="30" customHeight="1">
      <c r="A11" s="31" t="s">
        <v>701</v>
      </c>
      <c r="B11" s="337" t="s">
        <v>702</v>
      </c>
      <c r="C11" s="338"/>
      <c r="D11" s="171">
        <f t="shared" ref="D11:I11" si="2">SUM(D12:D30)</f>
        <v>233240</v>
      </c>
      <c r="E11" s="171">
        <f t="shared" si="2"/>
        <v>106398</v>
      </c>
      <c r="F11" s="171">
        <f t="shared" si="2"/>
        <v>9857</v>
      </c>
      <c r="G11" s="171">
        <f t="shared" si="2"/>
        <v>483</v>
      </c>
      <c r="H11" s="171">
        <f t="shared" si="2"/>
        <v>12425</v>
      </c>
      <c r="I11" s="171">
        <f t="shared" si="2"/>
        <v>251</v>
      </c>
      <c r="J11" s="38"/>
    </row>
    <row r="12" spans="1:10" ht="30" customHeight="1">
      <c r="A12" s="34">
        <v>6</v>
      </c>
      <c r="B12" s="339" t="s">
        <v>703</v>
      </c>
      <c r="C12" s="340"/>
      <c r="D12" s="172">
        <v>51366</v>
      </c>
      <c r="E12" s="172">
        <v>6371</v>
      </c>
      <c r="F12" s="172">
        <v>355</v>
      </c>
      <c r="G12" s="172">
        <v>36</v>
      </c>
      <c r="H12" s="172">
        <v>317</v>
      </c>
      <c r="I12" s="172">
        <v>20</v>
      </c>
      <c r="J12" s="39"/>
    </row>
    <row r="13" spans="1:10" ht="30" customHeight="1">
      <c r="A13" s="34">
        <v>7</v>
      </c>
      <c r="B13" s="339" t="s">
        <v>704</v>
      </c>
      <c r="C13" s="340"/>
      <c r="D13" s="172">
        <v>0</v>
      </c>
      <c r="E13" s="172">
        <v>12838</v>
      </c>
      <c r="F13" s="172">
        <v>18</v>
      </c>
      <c r="G13" s="172">
        <v>438</v>
      </c>
      <c r="H13" s="172">
        <v>18</v>
      </c>
      <c r="I13" s="172">
        <v>0</v>
      </c>
      <c r="J13" s="39"/>
    </row>
    <row r="14" spans="1:10" ht="30" customHeight="1">
      <c r="A14" s="34">
        <v>8</v>
      </c>
      <c r="B14" s="339" t="s">
        <v>705</v>
      </c>
      <c r="C14" s="340"/>
      <c r="D14" s="172">
        <v>10424</v>
      </c>
      <c r="E14" s="172">
        <v>12340</v>
      </c>
      <c r="F14" s="172">
        <v>1066</v>
      </c>
      <c r="G14" s="172">
        <v>10</v>
      </c>
      <c r="H14" s="172">
        <v>212</v>
      </c>
      <c r="I14" s="172">
        <v>326</v>
      </c>
      <c r="J14" s="39"/>
    </row>
    <row r="15" spans="1:10" ht="30" customHeight="1">
      <c r="A15" s="34">
        <v>9</v>
      </c>
      <c r="B15" s="339" t="s">
        <v>706</v>
      </c>
      <c r="C15" s="340"/>
      <c r="D15" s="172">
        <v>727</v>
      </c>
      <c r="E15" s="172">
        <v>3673</v>
      </c>
      <c r="F15" s="172">
        <v>202</v>
      </c>
      <c r="G15" s="172">
        <v>0</v>
      </c>
      <c r="H15" s="172">
        <v>0</v>
      </c>
      <c r="I15" s="172">
        <v>0</v>
      </c>
      <c r="J15" s="39"/>
    </row>
    <row r="16" spans="1:10" ht="30" customHeight="1">
      <c r="A16" s="34">
        <v>10</v>
      </c>
      <c r="B16" s="339" t="s">
        <v>707</v>
      </c>
      <c r="C16" s="340"/>
      <c r="D16" s="172">
        <v>35281</v>
      </c>
      <c r="E16" s="172">
        <v>7276</v>
      </c>
      <c r="F16" s="172">
        <v>5271</v>
      </c>
      <c r="G16" s="172">
        <v>33</v>
      </c>
      <c r="H16" s="172">
        <v>157</v>
      </c>
      <c r="I16" s="172">
        <v>115</v>
      </c>
      <c r="J16" s="39"/>
    </row>
    <row r="17" spans="1:10" ht="30" customHeight="1">
      <c r="A17" s="34">
        <v>11</v>
      </c>
      <c r="B17" s="339" t="s">
        <v>708</v>
      </c>
      <c r="C17" s="340"/>
      <c r="D17" s="172"/>
      <c r="E17" s="172">
        <v>1711</v>
      </c>
      <c r="F17" s="172">
        <v>27</v>
      </c>
      <c r="G17" s="172"/>
      <c r="H17" s="172">
        <v>210</v>
      </c>
      <c r="I17" s="172"/>
      <c r="J17" s="39"/>
    </row>
    <row r="18" spans="1:10" ht="30" customHeight="1">
      <c r="A18" s="34">
        <v>12</v>
      </c>
      <c r="B18" s="339" t="s">
        <v>709</v>
      </c>
      <c r="C18" s="340"/>
      <c r="D18" s="172">
        <v>56</v>
      </c>
      <c r="E18" s="172">
        <v>0</v>
      </c>
      <c r="F18" s="172">
        <v>0</v>
      </c>
      <c r="G18" s="172">
        <v>0</v>
      </c>
      <c r="H18" s="172">
        <v>0</v>
      </c>
      <c r="I18" s="172">
        <v>0</v>
      </c>
      <c r="J18" s="39"/>
    </row>
    <row r="19" spans="1:10" ht="30" customHeight="1">
      <c r="A19" s="34">
        <v>13</v>
      </c>
      <c r="B19" s="339" t="s">
        <v>710</v>
      </c>
      <c r="C19" s="340"/>
      <c r="D19" s="172">
        <v>2929</v>
      </c>
      <c r="E19" s="172">
        <v>182</v>
      </c>
      <c r="F19" s="172">
        <v>0</v>
      </c>
      <c r="G19" s="172">
        <v>0</v>
      </c>
      <c r="H19" s="172">
        <v>0</v>
      </c>
      <c r="I19" s="172">
        <v>0</v>
      </c>
      <c r="J19" s="39"/>
    </row>
    <row r="20" spans="1:10" ht="30" customHeight="1">
      <c r="A20" s="34">
        <v>14</v>
      </c>
      <c r="B20" s="339" t="s">
        <v>711</v>
      </c>
      <c r="C20" s="340"/>
      <c r="D20" s="172">
        <v>8873</v>
      </c>
      <c r="E20" s="172">
        <v>10522</v>
      </c>
      <c r="F20" s="172">
        <v>631</v>
      </c>
      <c r="G20" s="172"/>
      <c r="H20" s="172">
        <v>188</v>
      </c>
      <c r="I20" s="172"/>
      <c r="J20" s="39"/>
    </row>
    <row r="21" spans="1:10" ht="30" customHeight="1">
      <c r="A21" s="34">
        <v>15</v>
      </c>
      <c r="B21" s="339" t="s">
        <v>712</v>
      </c>
      <c r="C21" s="340"/>
      <c r="D21" s="172">
        <v>55</v>
      </c>
      <c r="E21" s="172">
        <v>0</v>
      </c>
      <c r="F21" s="172">
        <v>0</v>
      </c>
      <c r="G21" s="172">
        <v>0</v>
      </c>
      <c r="H21" s="172">
        <v>0</v>
      </c>
      <c r="I21" s="172">
        <v>0</v>
      </c>
      <c r="J21" s="39"/>
    </row>
    <row r="22" spans="1:10" ht="30" customHeight="1">
      <c r="A22" s="34">
        <v>16</v>
      </c>
      <c r="B22" s="339" t="s">
        <v>713</v>
      </c>
      <c r="C22" s="340"/>
      <c r="D22" s="172">
        <v>764</v>
      </c>
      <c r="E22" s="172">
        <v>183</v>
      </c>
      <c r="F22" s="172">
        <v>3</v>
      </c>
      <c r="G22" s="172"/>
      <c r="H22" s="172">
        <v>16</v>
      </c>
      <c r="I22" s="172"/>
      <c r="J22" s="39"/>
    </row>
    <row r="23" spans="1:10" ht="30" customHeight="1">
      <c r="A23" s="34">
        <v>17</v>
      </c>
      <c r="B23" s="339" t="s">
        <v>714</v>
      </c>
      <c r="C23" s="340"/>
      <c r="D23" s="172">
        <v>19175</v>
      </c>
      <c r="E23" s="172">
        <v>15175</v>
      </c>
      <c r="F23" s="172">
        <v>798</v>
      </c>
      <c r="G23" s="172"/>
      <c r="H23" s="172">
        <v>752</v>
      </c>
      <c r="I23" s="172"/>
      <c r="J23" s="39"/>
    </row>
    <row r="24" spans="1:10" ht="30" customHeight="1">
      <c r="A24" s="34">
        <v>18</v>
      </c>
      <c r="B24" s="339" t="s">
        <v>715</v>
      </c>
      <c r="C24" s="340"/>
      <c r="D24" s="172">
        <v>91740</v>
      </c>
      <c r="E24" s="172">
        <v>4692</v>
      </c>
      <c r="F24" s="172">
        <v>703</v>
      </c>
      <c r="G24" s="172"/>
      <c r="H24" s="172">
        <v>279</v>
      </c>
      <c r="I24" s="172"/>
      <c r="J24" s="39"/>
    </row>
    <row r="25" spans="1:10" ht="30" customHeight="1">
      <c r="A25" s="34">
        <v>19</v>
      </c>
      <c r="B25" s="339" t="s">
        <v>716</v>
      </c>
      <c r="C25" s="340"/>
      <c r="D25" s="172">
        <v>1188</v>
      </c>
      <c r="E25" s="172">
        <v>1228</v>
      </c>
      <c r="F25" s="172"/>
      <c r="G25" s="172"/>
      <c r="H25" s="172">
        <v>158</v>
      </c>
      <c r="I25" s="172"/>
      <c r="J25" s="39"/>
    </row>
    <row r="26" spans="1:10" ht="30" customHeight="1">
      <c r="A26" s="34">
        <v>20</v>
      </c>
      <c r="B26" s="339" t="s">
        <v>717</v>
      </c>
      <c r="C26" s="340"/>
      <c r="D26" s="172">
        <v>24179</v>
      </c>
      <c r="E26" s="172">
        <v>10786</v>
      </c>
      <c r="F26" s="172">
        <v>156</v>
      </c>
      <c r="G26" s="172"/>
      <c r="H26" s="172">
        <v>3822</v>
      </c>
      <c r="I26" s="172"/>
      <c r="J26" s="39"/>
    </row>
    <row r="27" spans="1:10" ht="30" customHeight="1">
      <c r="A27" s="34">
        <v>21</v>
      </c>
      <c r="B27" s="339" t="s">
        <v>718</v>
      </c>
      <c r="C27" s="340"/>
      <c r="D27" s="172">
        <v>1485</v>
      </c>
      <c r="E27" s="172">
        <v>1235</v>
      </c>
      <c r="F27" s="172">
        <v>0</v>
      </c>
      <c r="G27" s="172">
        <v>0</v>
      </c>
      <c r="H27" s="172">
        <v>0</v>
      </c>
      <c r="I27" s="172">
        <v>0</v>
      </c>
      <c r="J27" s="39"/>
    </row>
    <row r="28" spans="1:10" ht="30" customHeight="1">
      <c r="A28" s="34">
        <v>22</v>
      </c>
      <c r="B28" s="339" t="s">
        <v>719</v>
      </c>
      <c r="C28" s="340"/>
      <c r="D28" s="172">
        <v>3466</v>
      </c>
      <c r="E28" s="172">
        <v>1560</v>
      </c>
      <c r="F28" s="172">
        <v>139</v>
      </c>
      <c r="G28" s="172">
        <v>0</v>
      </c>
      <c r="H28" s="172">
        <v>0</v>
      </c>
      <c r="I28" s="172">
        <v>0</v>
      </c>
      <c r="J28" s="39"/>
    </row>
    <row r="29" spans="1:10" ht="30" customHeight="1">
      <c r="A29" s="34">
        <v>23</v>
      </c>
      <c r="B29" s="339" t="s">
        <v>720</v>
      </c>
      <c r="C29" s="340"/>
      <c r="D29" s="172">
        <v>20</v>
      </c>
      <c r="E29" s="172">
        <v>235</v>
      </c>
      <c r="F29" s="172">
        <v>5</v>
      </c>
      <c r="G29" s="172">
        <v>0</v>
      </c>
      <c r="H29" s="172">
        <v>0</v>
      </c>
      <c r="I29" s="172">
        <v>0</v>
      </c>
      <c r="J29" s="39"/>
    </row>
    <row r="30" spans="1:10" ht="30" customHeight="1">
      <c r="A30" s="34">
        <v>24</v>
      </c>
      <c r="B30" s="339" t="s">
        <v>721</v>
      </c>
      <c r="C30" s="340"/>
      <c r="D30" s="172">
        <v>-18488</v>
      </c>
      <c r="E30" s="172">
        <v>16391</v>
      </c>
      <c r="F30" s="172">
        <v>483</v>
      </c>
      <c r="G30" s="172">
        <v>-34</v>
      </c>
      <c r="H30" s="172">
        <v>6296</v>
      </c>
      <c r="I30" s="172">
        <v>-210</v>
      </c>
      <c r="J30" s="39" t="s">
        <v>867</v>
      </c>
    </row>
    <row r="31" spans="1:10" ht="30" customHeight="1">
      <c r="A31" s="31" t="s">
        <v>722</v>
      </c>
      <c r="B31" s="337" t="s">
        <v>723</v>
      </c>
      <c r="C31" s="338"/>
      <c r="D31" s="171">
        <f t="shared" ref="D31:I31" si="3">D32+D41+D43+D45+D47+D50+D52+D58+D63+D68+D70+D86+D88+D93+D105+D109+D111</f>
        <v>23737</v>
      </c>
      <c r="E31" s="171">
        <f t="shared" si="3"/>
        <v>10288</v>
      </c>
      <c r="F31" s="171">
        <f t="shared" si="3"/>
        <v>2954</v>
      </c>
      <c r="G31" s="171">
        <f t="shared" si="3"/>
        <v>5</v>
      </c>
      <c r="H31" s="171">
        <f t="shared" si="3"/>
        <v>167</v>
      </c>
      <c r="I31" s="171">
        <f t="shared" si="3"/>
        <v>5</v>
      </c>
      <c r="J31" s="38"/>
    </row>
    <row r="32" spans="1:10" ht="30" customHeight="1">
      <c r="A32" s="34">
        <v>25</v>
      </c>
      <c r="B32" s="339" t="s">
        <v>724</v>
      </c>
      <c r="C32" s="340"/>
      <c r="D32" s="172">
        <f t="shared" ref="D32:I32" si="4">SUM(D33:D40)</f>
        <v>1744</v>
      </c>
      <c r="E32" s="172">
        <f t="shared" si="4"/>
        <v>117</v>
      </c>
      <c r="F32" s="172">
        <f t="shared" si="4"/>
        <v>7</v>
      </c>
      <c r="G32" s="172">
        <f t="shared" si="4"/>
        <v>5</v>
      </c>
      <c r="H32" s="172">
        <f t="shared" si="4"/>
        <v>5</v>
      </c>
      <c r="I32" s="172">
        <f t="shared" si="4"/>
        <v>5</v>
      </c>
      <c r="J32" s="39"/>
    </row>
    <row r="33" spans="1:10" ht="30" customHeight="1">
      <c r="A33" s="341"/>
      <c r="B33" s="341"/>
      <c r="C33" s="36" t="s">
        <v>725</v>
      </c>
      <c r="D33" s="51">
        <v>289</v>
      </c>
      <c r="E33" s="51"/>
      <c r="F33" s="51"/>
      <c r="G33" s="51"/>
      <c r="H33" s="51"/>
      <c r="I33" s="51"/>
      <c r="J33" s="36"/>
    </row>
    <row r="34" spans="1:10" ht="30" customHeight="1">
      <c r="A34" s="341"/>
      <c r="B34" s="341"/>
      <c r="C34" s="36" t="s">
        <v>726</v>
      </c>
      <c r="D34" s="51">
        <v>0</v>
      </c>
      <c r="E34" s="51">
        <v>10</v>
      </c>
      <c r="F34" s="51"/>
      <c r="G34" s="51"/>
      <c r="H34" s="51"/>
      <c r="I34" s="51"/>
      <c r="J34" s="36"/>
    </row>
    <row r="35" spans="1:10" ht="30" customHeight="1">
      <c r="A35" s="341"/>
      <c r="B35" s="341"/>
      <c r="C35" s="36" t="s">
        <v>727</v>
      </c>
      <c r="D35" s="51">
        <v>54</v>
      </c>
      <c r="E35" s="51"/>
      <c r="F35" s="51"/>
      <c r="G35" s="51"/>
      <c r="H35" s="51"/>
      <c r="I35" s="51"/>
      <c r="J35" s="36"/>
    </row>
    <row r="36" spans="1:10" ht="30" customHeight="1">
      <c r="A36" s="341"/>
      <c r="B36" s="341"/>
      <c r="C36" s="36" t="s">
        <v>728</v>
      </c>
      <c r="D36" s="51">
        <v>140</v>
      </c>
      <c r="E36" s="51"/>
      <c r="F36" s="51"/>
      <c r="G36" s="51"/>
      <c r="H36" s="51"/>
      <c r="I36" s="51"/>
      <c r="J36" s="36"/>
    </row>
    <row r="37" spans="1:10" ht="30" customHeight="1">
      <c r="A37" s="341"/>
      <c r="B37" s="341"/>
      <c r="C37" s="36" t="s">
        <v>729</v>
      </c>
      <c r="D37" s="51">
        <v>96</v>
      </c>
      <c r="E37" s="51">
        <v>102</v>
      </c>
      <c r="F37" s="51">
        <v>2</v>
      </c>
      <c r="G37" s="51"/>
      <c r="H37" s="51"/>
      <c r="I37" s="51"/>
      <c r="J37" s="36"/>
    </row>
    <row r="38" spans="1:10" ht="30" customHeight="1">
      <c r="A38" s="341"/>
      <c r="B38" s="341"/>
      <c r="C38" s="36" t="s">
        <v>730</v>
      </c>
      <c r="D38" s="51">
        <v>20</v>
      </c>
      <c r="E38" s="51">
        <v>5</v>
      </c>
      <c r="F38" s="51">
        <v>5</v>
      </c>
      <c r="G38" s="51">
        <v>5</v>
      </c>
      <c r="H38" s="51">
        <v>5</v>
      </c>
      <c r="I38" s="51">
        <v>5</v>
      </c>
      <c r="J38" s="36"/>
    </row>
    <row r="39" spans="1:10" ht="30" customHeight="1">
      <c r="A39" s="341"/>
      <c r="B39" s="341"/>
      <c r="C39" s="36" t="s">
        <v>731</v>
      </c>
      <c r="D39" s="51">
        <v>40</v>
      </c>
      <c r="E39" s="51"/>
      <c r="F39" s="51"/>
      <c r="G39" s="51"/>
      <c r="H39" s="51"/>
      <c r="I39" s="51"/>
      <c r="J39" s="36"/>
    </row>
    <row r="40" spans="1:10" ht="30" customHeight="1">
      <c r="A40" s="341"/>
      <c r="B40" s="341"/>
      <c r="C40" s="36" t="s">
        <v>732</v>
      </c>
      <c r="D40" s="51">
        <v>1105</v>
      </c>
      <c r="E40" s="51"/>
      <c r="F40" s="51"/>
      <c r="G40" s="51"/>
      <c r="H40" s="51"/>
      <c r="I40" s="51"/>
      <c r="J40" s="36"/>
    </row>
    <row r="41" spans="1:10" ht="30" customHeight="1">
      <c r="A41" s="34">
        <v>26</v>
      </c>
      <c r="B41" s="339" t="s">
        <v>733</v>
      </c>
      <c r="C41" s="340"/>
      <c r="D41" s="172">
        <f t="shared" ref="D41:I41" si="5">D42</f>
        <v>204</v>
      </c>
      <c r="E41" s="172">
        <f t="shared" si="5"/>
        <v>0</v>
      </c>
      <c r="F41" s="172">
        <f t="shared" si="5"/>
        <v>0</v>
      </c>
      <c r="G41" s="172">
        <f t="shared" si="5"/>
        <v>0</v>
      </c>
      <c r="H41" s="172">
        <f t="shared" si="5"/>
        <v>0</v>
      </c>
      <c r="I41" s="172">
        <f t="shared" si="5"/>
        <v>0</v>
      </c>
      <c r="J41" s="39"/>
    </row>
    <row r="42" spans="1:10" ht="30" customHeight="1">
      <c r="A42" s="36"/>
      <c r="B42" s="36"/>
      <c r="C42" s="36" t="s">
        <v>734</v>
      </c>
      <c r="D42" s="51">
        <v>204</v>
      </c>
      <c r="E42" s="51"/>
      <c r="F42" s="51"/>
      <c r="G42" s="51"/>
      <c r="H42" s="51"/>
      <c r="I42" s="51"/>
      <c r="J42" s="36"/>
    </row>
    <row r="43" spans="1:10" ht="30" customHeight="1">
      <c r="A43" s="34">
        <v>27</v>
      </c>
      <c r="B43" s="339" t="s">
        <v>735</v>
      </c>
      <c r="C43" s="340"/>
      <c r="D43" s="172">
        <f t="shared" ref="D43:I43" si="6">D44</f>
        <v>0</v>
      </c>
      <c r="E43" s="172">
        <f t="shared" si="6"/>
        <v>89</v>
      </c>
      <c r="F43" s="172">
        <f t="shared" si="6"/>
        <v>0</v>
      </c>
      <c r="G43" s="172">
        <f t="shared" si="6"/>
        <v>0</v>
      </c>
      <c r="H43" s="172">
        <f t="shared" si="6"/>
        <v>0</v>
      </c>
      <c r="I43" s="172">
        <f t="shared" si="6"/>
        <v>0</v>
      </c>
      <c r="J43" s="39"/>
    </row>
    <row r="44" spans="1:10" ht="30" customHeight="1">
      <c r="A44" s="36"/>
      <c r="B44" s="36"/>
      <c r="C44" s="36" t="s">
        <v>736</v>
      </c>
      <c r="D44" s="51">
        <v>0</v>
      </c>
      <c r="E44" s="51">
        <v>89</v>
      </c>
      <c r="F44" s="51"/>
      <c r="G44" s="51"/>
      <c r="H44" s="51"/>
      <c r="I44" s="51"/>
      <c r="J44" s="36"/>
    </row>
    <row r="45" spans="1:10" ht="30" customHeight="1">
      <c r="A45" s="34">
        <v>28</v>
      </c>
      <c r="B45" s="339" t="s">
        <v>737</v>
      </c>
      <c r="C45" s="340"/>
      <c r="D45" s="172">
        <f t="shared" ref="D45:I45" si="7">D46</f>
        <v>0</v>
      </c>
      <c r="E45" s="172">
        <f t="shared" si="7"/>
        <v>60</v>
      </c>
      <c r="F45" s="172">
        <f t="shared" si="7"/>
        <v>0</v>
      </c>
      <c r="G45" s="172">
        <f t="shared" si="7"/>
        <v>0</v>
      </c>
      <c r="H45" s="172">
        <f t="shared" si="7"/>
        <v>0</v>
      </c>
      <c r="I45" s="172">
        <f t="shared" si="7"/>
        <v>0</v>
      </c>
      <c r="J45" s="39"/>
    </row>
    <row r="46" spans="1:10" ht="30" customHeight="1">
      <c r="A46" s="36"/>
      <c r="B46" s="36"/>
      <c r="C46" s="36" t="s">
        <v>738</v>
      </c>
      <c r="D46" s="51">
        <v>0</v>
      </c>
      <c r="E46" s="51">
        <v>60</v>
      </c>
      <c r="F46" s="51"/>
      <c r="G46" s="51"/>
      <c r="H46" s="51"/>
      <c r="I46" s="51"/>
      <c r="J46" s="36"/>
    </row>
    <row r="47" spans="1:10" ht="30" customHeight="1">
      <c r="A47" s="34">
        <v>29</v>
      </c>
      <c r="B47" s="339" t="s">
        <v>739</v>
      </c>
      <c r="C47" s="340"/>
      <c r="D47" s="172">
        <f t="shared" ref="D47:I47" si="8">SUM(D48:D49)</f>
        <v>73</v>
      </c>
      <c r="E47" s="172">
        <f t="shared" si="8"/>
        <v>20</v>
      </c>
      <c r="F47" s="172">
        <f t="shared" si="8"/>
        <v>0</v>
      </c>
      <c r="G47" s="172">
        <f t="shared" si="8"/>
        <v>0</v>
      </c>
      <c r="H47" s="172">
        <f t="shared" si="8"/>
        <v>0</v>
      </c>
      <c r="I47" s="172">
        <f t="shared" si="8"/>
        <v>0</v>
      </c>
      <c r="J47" s="39"/>
    </row>
    <row r="48" spans="1:10" ht="30" customHeight="1">
      <c r="A48" s="36"/>
      <c r="B48" s="36"/>
      <c r="C48" s="36" t="s">
        <v>740</v>
      </c>
      <c r="D48" s="51">
        <v>66</v>
      </c>
      <c r="E48" s="51">
        <v>20</v>
      </c>
      <c r="F48" s="51"/>
      <c r="G48" s="51"/>
      <c r="H48" s="51"/>
      <c r="I48" s="51"/>
      <c r="J48" s="36"/>
    </row>
    <row r="49" spans="1:10" ht="30" customHeight="1">
      <c r="A49" s="36"/>
      <c r="B49" s="36"/>
      <c r="C49" s="36" t="s">
        <v>741</v>
      </c>
      <c r="D49" s="51">
        <v>7</v>
      </c>
      <c r="E49" s="51"/>
      <c r="F49" s="51"/>
      <c r="G49" s="51"/>
      <c r="H49" s="51"/>
      <c r="I49" s="51"/>
      <c r="J49" s="36"/>
    </row>
    <row r="50" spans="1:10" ht="30" customHeight="1">
      <c r="A50" s="34">
        <v>30</v>
      </c>
      <c r="B50" s="339" t="s">
        <v>742</v>
      </c>
      <c r="C50" s="340"/>
      <c r="D50" s="172">
        <f t="shared" ref="D50:I50" si="9">D51</f>
        <v>40</v>
      </c>
      <c r="E50" s="172">
        <f t="shared" si="9"/>
        <v>0</v>
      </c>
      <c r="F50" s="172">
        <f t="shared" si="9"/>
        <v>0</v>
      </c>
      <c r="G50" s="172">
        <f t="shared" si="9"/>
        <v>0</v>
      </c>
      <c r="H50" s="172">
        <f t="shared" si="9"/>
        <v>0</v>
      </c>
      <c r="I50" s="172">
        <f t="shared" si="9"/>
        <v>0</v>
      </c>
      <c r="J50" s="39"/>
    </row>
    <row r="51" spans="1:10" ht="30" customHeight="1">
      <c r="A51" s="36"/>
      <c r="B51" s="36"/>
      <c r="C51" s="36" t="s">
        <v>743</v>
      </c>
      <c r="D51" s="51">
        <v>40</v>
      </c>
      <c r="E51" s="51"/>
      <c r="F51" s="51"/>
      <c r="G51" s="51"/>
      <c r="H51" s="51"/>
      <c r="I51" s="51"/>
      <c r="J51" s="36"/>
    </row>
    <row r="52" spans="1:10" ht="30" customHeight="1">
      <c r="A52" s="34">
        <v>31</v>
      </c>
      <c r="B52" s="339" t="s">
        <v>744</v>
      </c>
      <c r="C52" s="340"/>
      <c r="D52" s="172">
        <f t="shared" ref="D52:I52" si="10">SUM(D53:D57)</f>
        <v>913</v>
      </c>
      <c r="E52" s="172">
        <f t="shared" si="10"/>
        <v>11</v>
      </c>
      <c r="F52" s="172">
        <f t="shared" si="10"/>
        <v>0</v>
      </c>
      <c r="G52" s="172">
        <f t="shared" si="10"/>
        <v>0</v>
      </c>
      <c r="H52" s="172">
        <f t="shared" si="10"/>
        <v>0</v>
      </c>
      <c r="I52" s="172">
        <f t="shared" si="10"/>
        <v>0</v>
      </c>
      <c r="J52" s="39"/>
    </row>
    <row r="53" spans="1:10" ht="30" customHeight="1">
      <c r="A53" s="341"/>
      <c r="B53" s="341"/>
      <c r="C53" s="36" t="s">
        <v>745</v>
      </c>
      <c r="D53" s="51">
        <v>732</v>
      </c>
      <c r="E53" s="51"/>
      <c r="F53" s="51"/>
      <c r="G53" s="51"/>
      <c r="H53" s="51"/>
      <c r="I53" s="51"/>
      <c r="J53" s="36"/>
    </row>
    <row r="54" spans="1:10" ht="30" customHeight="1">
      <c r="A54" s="341"/>
      <c r="B54" s="341"/>
      <c r="C54" s="36" t="s">
        <v>746</v>
      </c>
      <c r="D54" s="51">
        <v>74</v>
      </c>
      <c r="E54" s="51">
        <v>6</v>
      </c>
      <c r="F54" s="51"/>
      <c r="G54" s="51"/>
      <c r="H54" s="51"/>
      <c r="I54" s="51"/>
      <c r="J54" s="36"/>
    </row>
    <row r="55" spans="1:10" ht="30" customHeight="1">
      <c r="A55" s="341"/>
      <c r="B55" s="341"/>
      <c r="C55" s="36" t="s">
        <v>747</v>
      </c>
      <c r="D55" s="51">
        <v>60</v>
      </c>
      <c r="E55" s="51"/>
      <c r="F55" s="51"/>
      <c r="G55" s="51"/>
      <c r="H55" s="51"/>
      <c r="I55" s="51"/>
      <c r="J55" s="36"/>
    </row>
    <row r="56" spans="1:10" ht="30" customHeight="1">
      <c r="A56" s="341"/>
      <c r="B56" s="341"/>
      <c r="C56" s="36" t="s">
        <v>748</v>
      </c>
      <c r="D56" s="51">
        <v>41</v>
      </c>
      <c r="E56" s="51"/>
      <c r="F56" s="51"/>
      <c r="G56" s="51"/>
      <c r="H56" s="51"/>
      <c r="I56" s="51"/>
      <c r="J56" s="36"/>
    </row>
    <row r="57" spans="1:10" ht="30" customHeight="1">
      <c r="A57" s="341"/>
      <c r="B57" s="341"/>
      <c r="C57" s="36" t="s">
        <v>749</v>
      </c>
      <c r="D57" s="51">
        <v>6</v>
      </c>
      <c r="E57" s="51">
        <v>5</v>
      </c>
      <c r="F57" s="51"/>
      <c r="G57" s="51"/>
      <c r="H57" s="51"/>
      <c r="I57" s="51"/>
      <c r="J57" s="36"/>
    </row>
    <row r="58" spans="1:10" ht="30" customHeight="1">
      <c r="A58" s="34">
        <v>32</v>
      </c>
      <c r="B58" s="339" t="s">
        <v>750</v>
      </c>
      <c r="C58" s="340"/>
      <c r="D58" s="172">
        <f t="shared" ref="D58:I58" si="11">SUM(D59:D62)</f>
        <v>822</v>
      </c>
      <c r="E58" s="172">
        <f t="shared" si="11"/>
        <v>197</v>
      </c>
      <c r="F58" s="172">
        <f t="shared" si="11"/>
        <v>5</v>
      </c>
      <c r="G58" s="172">
        <f t="shared" si="11"/>
        <v>0</v>
      </c>
      <c r="H58" s="172">
        <f t="shared" si="11"/>
        <v>0</v>
      </c>
      <c r="I58" s="172">
        <f t="shared" si="11"/>
        <v>0</v>
      </c>
      <c r="J58" s="39"/>
    </row>
    <row r="59" spans="1:10" ht="30" customHeight="1">
      <c r="A59" s="341"/>
      <c r="B59" s="341"/>
      <c r="C59" s="36" t="s">
        <v>751</v>
      </c>
      <c r="D59" s="51">
        <v>80</v>
      </c>
      <c r="E59" s="51">
        <v>80</v>
      </c>
      <c r="F59" s="51"/>
      <c r="G59" s="51"/>
      <c r="H59" s="51"/>
      <c r="I59" s="51"/>
      <c r="J59" s="36"/>
    </row>
    <row r="60" spans="1:10" ht="30" customHeight="1">
      <c r="A60" s="341"/>
      <c r="B60" s="341"/>
      <c r="C60" s="36" t="s">
        <v>751</v>
      </c>
      <c r="D60" s="51">
        <v>300</v>
      </c>
      <c r="E60" s="51"/>
      <c r="F60" s="51"/>
      <c r="G60" s="51"/>
      <c r="H60" s="51"/>
      <c r="I60" s="51"/>
      <c r="J60" s="36"/>
    </row>
    <row r="61" spans="1:10" ht="30" customHeight="1">
      <c r="A61" s="341"/>
      <c r="B61" s="341"/>
      <c r="C61" s="36" t="s">
        <v>752</v>
      </c>
      <c r="D61" s="51">
        <v>274</v>
      </c>
      <c r="E61" s="51">
        <v>86</v>
      </c>
      <c r="F61" s="51">
        <v>5</v>
      </c>
      <c r="G61" s="51"/>
      <c r="H61" s="51"/>
      <c r="I61" s="51"/>
      <c r="J61" s="36"/>
    </row>
    <row r="62" spans="1:10" ht="30" customHeight="1">
      <c r="A62" s="341"/>
      <c r="B62" s="341"/>
      <c r="C62" s="36" t="s">
        <v>753</v>
      </c>
      <c r="D62" s="51">
        <v>168</v>
      </c>
      <c r="E62" s="51">
        <v>31</v>
      </c>
      <c r="F62" s="51"/>
      <c r="G62" s="51"/>
      <c r="H62" s="51"/>
      <c r="I62" s="51"/>
      <c r="J62" s="36"/>
    </row>
    <row r="63" spans="1:10" ht="30" customHeight="1">
      <c r="A63" s="34">
        <v>33</v>
      </c>
      <c r="B63" s="339" t="s">
        <v>754</v>
      </c>
      <c r="C63" s="340"/>
      <c r="D63" s="172">
        <f t="shared" ref="D63:I63" si="12">SUM(D64:D67)</f>
        <v>562</v>
      </c>
      <c r="E63" s="172">
        <f t="shared" si="12"/>
        <v>125</v>
      </c>
      <c r="F63" s="172">
        <f t="shared" si="12"/>
        <v>10</v>
      </c>
      <c r="G63" s="172">
        <f t="shared" si="12"/>
        <v>0</v>
      </c>
      <c r="H63" s="172">
        <f t="shared" si="12"/>
        <v>12</v>
      </c>
      <c r="I63" s="172">
        <f t="shared" si="12"/>
        <v>0</v>
      </c>
      <c r="J63" s="39"/>
    </row>
    <row r="64" spans="1:10" ht="30" customHeight="1">
      <c r="A64" s="341"/>
      <c r="B64" s="341"/>
      <c r="C64" s="36" t="s">
        <v>755</v>
      </c>
      <c r="D64" s="51">
        <v>93</v>
      </c>
      <c r="E64" s="51"/>
      <c r="F64" s="51"/>
      <c r="G64" s="51"/>
      <c r="H64" s="51"/>
      <c r="I64" s="51"/>
      <c r="J64" s="36"/>
    </row>
    <row r="65" spans="1:10" ht="30" customHeight="1">
      <c r="A65" s="341"/>
      <c r="B65" s="341"/>
      <c r="C65" s="36" t="s">
        <v>730</v>
      </c>
      <c r="D65" s="51">
        <v>100</v>
      </c>
      <c r="E65" s="51"/>
      <c r="F65" s="51"/>
      <c r="G65" s="51"/>
      <c r="H65" s="51"/>
      <c r="I65" s="51"/>
      <c r="J65" s="36"/>
    </row>
    <row r="66" spans="1:10" ht="30" customHeight="1">
      <c r="A66" s="341"/>
      <c r="B66" s="341"/>
      <c r="C66" s="36" t="s">
        <v>756</v>
      </c>
      <c r="D66" s="51">
        <v>0</v>
      </c>
      <c r="E66" s="51">
        <v>125</v>
      </c>
      <c r="F66" s="51">
        <v>10</v>
      </c>
      <c r="G66" s="51"/>
      <c r="H66" s="51">
        <v>12</v>
      </c>
      <c r="I66" s="51"/>
      <c r="J66" s="36"/>
    </row>
    <row r="67" spans="1:10" ht="30" customHeight="1">
      <c r="A67" s="341"/>
      <c r="B67" s="341"/>
      <c r="C67" s="36" t="s">
        <v>757</v>
      </c>
      <c r="D67" s="51">
        <v>369</v>
      </c>
      <c r="E67" s="51"/>
      <c r="F67" s="51"/>
      <c r="G67" s="51"/>
      <c r="H67" s="51"/>
      <c r="I67" s="51"/>
      <c r="J67" s="36"/>
    </row>
    <row r="68" spans="1:10" ht="30" customHeight="1">
      <c r="A68" s="34">
        <v>34</v>
      </c>
      <c r="B68" s="339" t="s">
        <v>758</v>
      </c>
      <c r="C68" s="340"/>
      <c r="D68" s="172">
        <f t="shared" ref="D68:I68" si="13">D69</f>
        <v>0</v>
      </c>
      <c r="E68" s="172">
        <f t="shared" si="13"/>
        <v>0</v>
      </c>
      <c r="F68" s="172">
        <f t="shared" si="13"/>
        <v>1346</v>
      </c>
      <c r="G68" s="172">
        <f t="shared" si="13"/>
        <v>0</v>
      </c>
      <c r="H68" s="172">
        <f t="shared" si="13"/>
        <v>0</v>
      </c>
      <c r="I68" s="172">
        <f t="shared" si="13"/>
        <v>0</v>
      </c>
      <c r="J68" s="39"/>
    </row>
    <row r="69" spans="1:10" ht="30" customHeight="1">
      <c r="A69" s="36"/>
      <c r="B69" s="36"/>
      <c r="C69" s="36" t="s">
        <v>759</v>
      </c>
      <c r="D69" s="51">
        <v>0</v>
      </c>
      <c r="E69" s="51"/>
      <c r="F69" s="51">
        <v>1346</v>
      </c>
      <c r="G69" s="51"/>
      <c r="H69" s="51"/>
      <c r="I69" s="51"/>
      <c r="J69" s="36"/>
    </row>
    <row r="70" spans="1:10" ht="30" customHeight="1">
      <c r="A70" s="34">
        <v>35</v>
      </c>
      <c r="B70" s="339" t="s">
        <v>760</v>
      </c>
      <c r="C70" s="340"/>
      <c r="D70" s="172">
        <f t="shared" ref="D70:I70" si="14">SUM(D71:D85)</f>
        <v>8609</v>
      </c>
      <c r="E70" s="172">
        <f t="shared" si="14"/>
        <v>4558</v>
      </c>
      <c r="F70" s="172">
        <f t="shared" si="14"/>
        <v>50</v>
      </c>
      <c r="G70" s="172">
        <f t="shared" si="14"/>
        <v>0</v>
      </c>
      <c r="H70" s="172">
        <f t="shared" si="14"/>
        <v>150</v>
      </c>
      <c r="I70" s="172">
        <f t="shared" si="14"/>
        <v>0</v>
      </c>
      <c r="J70" s="39"/>
    </row>
    <row r="71" spans="1:10" ht="30" customHeight="1">
      <c r="A71" s="341"/>
      <c r="B71" s="341"/>
      <c r="C71" s="36" t="s">
        <v>761</v>
      </c>
      <c r="D71" s="51">
        <v>0</v>
      </c>
      <c r="E71" s="51">
        <v>3240</v>
      </c>
      <c r="F71" s="51"/>
      <c r="G71" s="51"/>
      <c r="H71" s="51"/>
      <c r="I71" s="51"/>
      <c r="J71" s="36"/>
    </row>
    <row r="72" spans="1:10" ht="30" customHeight="1">
      <c r="A72" s="341"/>
      <c r="B72" s="341"/>
      <c r="C72" s="36" t="s">
        <v>762</v>
      </c>
      <c r="D72" s="51">
        <v>8100</v>
      </c>
      <c r="E72" s="51"/>
      <c r="F72" s="51"/>
      <c r="G72" s="51"/>
      <c r="H72" s="51"/>
      <c r="I72" s="51"/>
      <c r="J72" s="36"/>
    </row>
    <row r="73" spans="1:10" ht="30" customHeight="1">
      <c r="A73" s="341"/>
      <c r="B73" s="341"/>
      <c r="C73" s="36" t="s">
        <v>763</v>
      </c>
      <c r="D73" s="51">
        <v>6</v>
      </c>
      <c r="E73" s="51"/>
      <c r="F73" s="51"/>
      <c r="G73" s="51"/>
      <c r="H73" s="51"/>
      <c r="I73" s="51"/>
      <c r="J73" s="36"/>
    </row>
    <row r="74" spans="1:10" ht="30" customHeight="1">
      <c r="A74" s="341"/>
      <c r="B74" s="341"/>
      <c r="C74" s="36" t="s">
        <v>764</v>
      </c>
      <c r="D74" s="51">
        <v>0</v>
      </c>
      <c r="E74" s="51">
        <v>150</v>
      </c>
      <c r="F74" s="51"/>
      <c r="G74" s="51"/>
      <c r="H74" s="51"/>
      <c r="I74" s="51"/>
      <c r="J74" s="36"/>
    </row>
    <row r="75" spans="1:10" ht="30" customHeight="1">
      <c r="A75" s="341"/>
      <c r="B75" s="341"/>
      <c r="C75" s="36" t="s">
        <v>765</v>
      </c>
      <c r="D75" s="51">
        <v>0</v>
      </c>
      <c r="E75" s="51">
        <v>129</v>
      </c>
      <c r="F75" s="51"/>
      <c r="G75" s="51"/>
      <c r="H75" s="51"/>
      <c r="I75" s="51"/>
      <c r="J75" s="36"/>
    </row>
    <row r="76" spans="1:10" ht="30" customHeight="1">
      <c r="A76" s="341"/>
      <c r="B76" s="341"/>
      <c r="C76" s="36" t="s">
        <v>766</v>
      </c>
      <c r="D76" s="51">
        <v>100</v>
      </c>
      <c r="E76" s="51"/>
      <c r="F76" s="51"/>
      <c r="G76" s="51"/>
      <c r="H76" s="51"/>
      <c r="I76" s="51"/>
      <c r="J76" s="36"/>
    </row>
    <row r="77" spans="1:10" ht="30" customHeight="1">
      <c r="A77" s="341"/>
      <c r="B77" s="341"/>
      <c r="C77" s="36" t="s">
        <v>767</v>
      </c>
      <c r="D77" s="51">
        <v>0</v>
      </c>
      <c r="E77" s="51">
        <v>640</v>
      </c>
      <c r="F77" s="51"/>
      <c r="G77" s="51"/>
      <c r="H77" s="51"/>
      <c r="I77" s="51"/>
      <c r="J77" s="36"/>
    </row>
    <row r="78" spans="1:10" ht="30" customHeight="1">
      <c r="A78" s="341"/>
      <c r="B78" s="341"/>
      <c r="C78" s="36" t="s">
        <v>768</v>
      </c>
      <c r="D78" s="51">
        <v>0</v>
      </c>
      <c r="E78" s="51">
        <v>100</v>
      </c>
      <c r="F78" s="51"/>
      <c r="G78" s="51"/>
      <c r="H78" s="51"/>
      <c r="I78" s="51"/>
      <c r="J78" s="36"/>
    </row>
    <row r="79" spans="1:10" ht="30" customHeight="1">
      <c r="A79" s="341"/>
      <c r="B79" s="341"/>
      <c r="C79" s="36" t="s">
        <v>769</v>
      </c>
      <c r="D79" s="51">
        <v>0</v>
      </c>
      <c r="E79" s="51">
        <v>54</v>
      </c>
      <c r="F79" s="51"/>
      <c r="G79" s="51"/>
      <c r="H79" s="51"/>
      <c r="I79" s="51"/>
      <c r="J79" s="36"/>
    </row>
    <row r="80" spans="1:10" ht="30" customHeight="1">
      <c r="A80" s="341"/>
      <c r="B80" s="341"/>
      <c r="C80" s="36" t="s">
        <v>767</v>
      </c>
      <c r="D80" s="51">
        <v>0</v>
      </c>
      <c r="E80" s="51">
        <v>160</v>
      </c>
      <c r="F80" s="51">
        <v>50</v>
      </c>
      <c r="G80" s="51"/>
      <c r="H80" s="51">
        <v>150</v>
      </c>
      <c r="I80" s="51"/>
      <c r="J80" s="36"/>
    </row>
    <row r="81" spans="1:10" ht="30" customHeight="1">
      <c r="A81" s="341"/>
      <c r="B81" s="341"/>
      <c r="C81" s="36" t="s">
        <v>770</v>
      </c>
      <c r="D81" s="51">
        <v>214</v>
      </c>
      <c r="E81" s="51">
        <v>71</v>
      </c>
      <c r="F81" s="51"/>
      <c r="G81" s="51"/>
      <c r="H81" s="51"/>
      <c r="I81" s="51"/>
      <c r="J81" s="36"/>
    </row>
    <row r="82" spans="1:10" ht="30" customHeight="1">
      <c r="A82" s="341"/>
      <c r="B82" s="341"/>
      <c r="C82" s="36" t="s">
        <v>771</v>
      </c>
      <c r="D82" s="51">
        <v>149</v>
      </c>
      <c r="E82" s="51">
        <v>14</v>
      </c>
      <c r="F82" s="51"/>
      <c r="G82" s="51"/>
      <c r="H82" s="51"/>
      <c r="I82" s="51"/>
      <c r="J82" s="36"/>
    </row>
    <row r="83" spans="1:10" ht="30" customHeight="1">
      <c r="A83" s="341"/>
      <c r="B83" s="341"/>
      <c r="C83" s="36" t="s">
        <v>770</v>
      </c>
      <c r="D83" s="51">
        <v>-160</v>
      </c>
      <c r="E83" s="51"/>
      <c r="F83" s="51"/>
      <c r="G83" s="51"/>
      <c r="H83" s="51"/>
      <c r="I83" s="51"/>
      <c r="J83" s="36"/>
    </row>
    <row r="84" spans="1:10" ht="30" customHeight="1">
      <c r="A84" s="341"/>
      <c r="B84" s="341"/>
      <c r="C84" s="36" t="s">
        <v>772</v>
      </c>
      <c r="D84" s="51">
        <v>131</v>
      </c>
      <c r="E84" s="51"/>
      <c r="F84" s="51"/>
      <c r="G84" s="51"/>
      <c r="H84" s="51"/>
      <c r="I84" s="51"/>
      <c r="J84" s="36"/>
    </row>
    <row r="85" spans="1:10" ht="30" customHeight="1">
      <c r="A85" s="36"/>
      <c r="B85" s="36"/>
      <c r="C85" s="36" t="s">
        <v>773</v>
      </c>
      <c r="D85" s="51">
        <v>69</v>
      </c>
      <c r="E85" s="51"/>
      <c r="F85" s="51"/>
      <c r="G85" s="51"/>
      <c r="H85" s="51"/>
      <c r="I85" s="51"/>
      <c r="J85" s="36"/>
    </row>
    <row r="86" spans="1:10" ht="30" customHeight="1">
      <c r="A86" s="34">
        <v>36</v>
      </c>
      <c r="B86" s="339" t="s">
        <v>774</v>
      </c>
      <c r="C86" s="340"/>
      <c r="D86" s="172">
        <f t="shared" ref="D86:I86" si="15">SUM(D87:D87)</f>
        <v>160</v>
      </c>
      <c r="E86" s="172">
        <f t="shared" si="15"/>
        <v>0</v>
      </c>
      <c r="F86" s="172">
        <f t="shared" si="15"/>
        <v>0</v>
      </c>
      <c r="G86" s="172">
        <f t="shared" si="15"/>
        <v>0</v>
      </c>
      <c r="H86" s="172">
        <f t="shared" si="15"/>
        <v>0</v>
      </c>
      <c r="I86" s="172">
        <f t="shared" si="15"/>
        <v>0</v>
      </c>
      <c r="J86" s="39"/>
    </row>
    <row r="87" spans="1:10" ht="30" customHeight="1">
      <c r="A87" s="36"/>
      <c r="B87" s="36"/>
      <c r="C87" s="36" t="s">
        <v>729</v>
      </c>
      <c r="D87" s="51">
        <v>160</v>
      </c>
      <c r="E87" s="51"/>
      <c r="F87" s="51"/>
      <c r="G87" s="51"/>
      <c r="H87" s="51"/>
      <c r="I87" s="51"/>
      <c r="J87" s="36"/>
    </row>
    <row r="88" spans="1:10" ht="30" customHeight="1">
      <c r="A88" s="34">
        <v>37</v>
      </c>
      <c r="B88" s="339" t="s">
        <v>775</v>
      </c>
      <c r="C88" s="340"/>
      <c r="D88" s="172">
        <f t="shared" ref="D88:I88" si="16">SUM(D89:D92)</f>
        <v>1157</v>
      </c>
      <c r="E88" s="172">
        <f t="shared" si="16"/>
        <v>0</v>
      </c>
      <c r="F88" s="172">
        <f t="shared" si="16"/>
        <v>0</v>
      </c>
      <c r="G88" s="172">
        <f t="shared" si="16"/>
        <v>0</v>
      </c>
      <c r="H88" s="172">
        <f t="shared" si="16"/>
        <v>0</v>
      </c>
      <c r="I88" s="172">
        <f t="shared" si="16"/>
        <v>0</v>
      </c>
      <c r="J88" s="39"/>
    </row>
    <row r="89" spans="1:10" ht="30" customHeight="1">
      <c r="A89" s="341"/>
      <c r="B89" s="341"/>
      <c r="C89" s="36" t="s">
        <v>776</v>
      </c>
      <c r="D89" s="51">
        <v>167</v>
      </c>
      <c r="E89" s="51"/>
      <c r="F89" s="51"/>
      <c r="G89" s="51"/>
      <c r="H89" s="51"/>
      <c r="I89" s="51"/>
      <c r="J89" s="36"/>
    </row>
    <row r="90" spans="1:10" ht="30" customHeight="1">
      <c r="A90" s="341"/>
      <c r="B90" s="341"/>
      <c r="C90" s="36" t="s">
        <v>777</v>
      </c>
      <c r="D90" s="51">
        <v>60</v>
      </c>
      <c r="E90" s="51"/>
      <c r="F90" s="51"/>
      <c r="G90" s="51"/>
      <c r="H90" s="51"/>
      <c r="I90" s="51"/>
      <c r="J90" s="36"/>
    </row>
    <row r="91" spans="1:10" ht="30" customHeight="1">
      <c r="A91" s="341"/>
      <c r="B91" s="341"/>
      <c r="C91" s="36" t="s">
        <v>778</v>
      </c>
      <c r="D91" s="51">
        <v>40</v>
      </c>
      <c r="E91" s="51"/>
      <c r="F91" s="51"/>
      <c r="G91" s="51"/>
      <c r="H91" s="51"/>
      <c r="I91" s="51"/>
      <c r="J91" s="36"/>
    </row>
    <row r="92" spans="1:10" ht="30" customHeight="1">
      <c r="A92" s="341"/>
      <c r="B92" s="341"/>
      <c r="C92" s="36" t="s">
        <v>779</v>
      </c>
      <c r="D92" s="51">
        <v>890</v>
      </c>
      <c r="E92" s="51"/>
      <c r="F92" s="51"/>
      <c r="G92" s="51"/>
      <c r="H92" s="51"/>
      <c r="I92" s="51"/>
      <c r="J92" s="36"/>
    </row>
    <row r="93" spans="1:10" ht="30" customHeight="1">
      <c r="A93" s="34">
        <v>38</v>
      </c>
      <c r="B93" s="339" t="s">
        <v>780</v>
      </c>
      <c r="C93" s="340"/>
      <c r="D93" s="172">
        <f t="shared" ref="D93:I93" si="17">SUM(D94:D104)</f>
        <v>1444</v>
      </c>
      <c r="E93" s="172">
        <f t="shared" si="17"/>
        <v>106</v>
      </c>
      <c r="F93" s="172">
        <f t="shared" si="17"/>
        <v>206</v>
      </c>
      <c r="G93" s="172">
        <f t="shared" si="17"/>
        <v>0</v>
      </c>
      <c r="H93" s="172">
        <f t="shared" si="17"/>
        <v>0</v>
      </c>
      <c r="I93" s="172">
        <f t="shared" si="17"/>
        <v>0</v>
      </c>
      <c r="J93" s="39"/>
    </row>
    <row r="94" spans="1:10" ht="30" customHeight="1">
      <c r="A94" s="341"/>
      <c r="B94" s="341"/>
      <c r="C94" s="36" t="s">
        <v>781</v>
      </c>
      <c r="D94" s="51">
        <v>40</v>
      </c>
      <c r="E94" s="51">
        <v>22</v>
      </c>
      <c r="F94" s="51">
        <v>2</v>
      </c>
      <c r="G94" s="51"/>
      <c r="H94" s="51"/>
      <c r="I94" s="51"/>
      <c r="J94" s="36"/>
    </row>
    <row r="95" spans="1:10" ht="30" customHeight="1">
      <c r="A95" s="341"/>
      <c r="B95" s="341"/>
      <c r="C95" s="36" t="s">
        <v>782</v>
      </c>
      <c r="D95" s="51">
        <v>63</v>
      </c>
      <c r="E95" s="51"/>
      <c r="F95" s="51">
        <v>104</v>
      </c>
      <c r="G95" s="51"/>
      <c r="H95" s="51"/>
      <c r="I95" s="51"/>
      <c r="J95" s="36"/>
    </row>
    <row r="96" spans="1:10" ht="30" customHeight="1">
      <c r="A96" s="341"/>
      <c r="B96" s="341"/>
      <c r="C96" s="36" t="s">
        <v>783</v>
      </c>
      <c r="D96" s="51">
        <v>17</v>
      </c>
      <c r="E96" s="51"/>
      <c r="F96" s="51"/>
      <c r="G96" s="51"/>
      <c r="H96" s="51"/>
      <c r="I96" s="51"/>
      <c r="J96" s="36"/>
    </row>
    <row r="97" spans="1:10" ht="30" customHeight="1">
      <c r="A97" s="341"/>
      <c r="B97" s="341"/>
      <c r="C97" s="36" t="s">
        <v>784</v>
      </c>
      <c r="D97" s="51">
        <v>512</v>
      </c>
      <c r="E97" s="51">
        <v>84</v>
      </c>
      <c r="F97" s="51"/>
      <c r="G97" s="51"/>
      <c r="H97" s="51"/>
      <c r="I97" s="51"/>
      <c r="J97" s="36"/>
    </row>
    <row r="98" spans="1:10" ht="30" customHeight="1">
      <c r="A98" s="341"/>
      <c r="B98" s="341"/>
      <c r="C98" s="36" t="s">
        <v>784</v>
      </c>
      <c r="D98" s="51">
        <v>250</v>
      </c>
      <c r="E98" s="51"/>
      <c r="F98" s="51"/>
      <c r="G98" s="51"/>
      <c r="H98" s="51"/>
      <c r="I98" s="51"/>
      <c r="J98" s="36"/>
    </row>
    <row r="99" spans="1:10" ht="30" customHeight="1">
      <c r="A99" s="341"/>
      <c r="B99" s="341"/>
      <c r="C99" s="36" t="s">
        <v>784</v>
      </c>
      <c r="D99" s="51">
        <v>139</v>
      </c>
      <c r="E99" s="51"/>
      <c r="F99" s="51"/>
      <c r="G99" s="51"/>
      <c r="H99" s="51"/>
      <c r="I99" s="51"/>
      <c r="J99" s="36"/>
    </row>
    <row r="100" spans="1:10" ht="30" customHeight="1">
      <c r="A100" s="341"/>
      <c r="B100" s="341"/>
      <c r="C100" s="36" t="s">
        <v>785</v>
      </c>
      <c r="D100" s="51">
        <v>29</v>
      </c>
      <c r="E100" s="51"/>
      <c r="F100" s="51"/>
      <c r="G100" s="51"/>
      <c r="H100" s="51"/>
      <c r="I100" s="51"/>
      <c r="J100" s="36"/>
    </row>
    <row r="101" spans="1:10" ht="30" customHeight="1">
      <c r="A101" s="341"/>
      <c r="B101" s="341"/>
      <c r="C101" s="36" t="s">
        <v>786</v>
      </c>
      <c r="D101" s="51">
        <v>51</v>
      </c>
      <c r="E101" s="51"/>
      <c r="F101" s="51"/>
      <c r="G101" s="51"/>
      <c r="H101" s="51"/>
      <c r="I101" s="51"/>
      <c r="J101" s="36"/>
    </row>
    <row r="102" spans="1:10" ht="30" customHeight="1">
      <c r="A102" s="341"/>
      <c r="B102" s="341"/>
      <c r="C102" s="36" t="s">
        <v>787</v>
      </c>
      <c r="D102" s="51">
        <v>0</v>
      </c>
      <c r="E102" s="51"/>
      <c r="F102" s="51">
        <v>100</v>
      </c>
      <c r="G102" s="51"/>
      <c r="H102" s="51"/>
      <c r="I102" s="51"/>
      <c r="J102" s="36"/>
    </row>
    <row r="103" spans="1:10" ht="30" customHeight="1">
      <c r="A103" s="341"/>
      <c r="B103" s="341"/>
      <c r="C103" s="36" t="s">
        <v>788</v>
      </c>
      <c r="D103" s="51">
        <v>233</v>
      </c>
      <c r="E103" s="51"/>
      <c r="F103" s="51"/>
      <c r="G103" s="51"/>
      <c r="H103" s="51"/>
      <c r="I103" s="51"/>
      <c r="J103" s="36"/>
    </row>
    <row r="104" spans="1:10" ht="30" customHeight="1">
      <c r="A104" s="341"/>
      <c r="B104" s="341"/>
      <c r="C104" s="36" t="s">
        <v>789</v>
      </c>
      <c r="D104" s="51">
        <v>110</v>
      </c>
      <c r="E104" s="51"/>
      <c r="F104" s="51"/>
      <c r="G104" s="51"/>
      <c r="H104" s="51"/>
      <c r="I104" s="51"/>
      <c r="J104" s="36"/>
    </row>
    <row r="105" spans="1:10" ht="30" customHeight="1">
      <c r="A105" s="34">
        <v>39</v>
      </c>
      <c r="B105" s="339" t="s">
        <v>790</v>
      </c>
      <c r="C105" s="340"/>
      <c r="D105" s="172">
        <f t="shared" ref="D105:I105" si="18">SUM(D106:D108)</f>
        <v>7986</v>
      </c>
      <c r="E105" s="172">
        <f t="shared" si="18"/>
        <v>4972</v>
      </c>
      <c r="F105" s="172">
        <f t="shared" si="18"/>
        <v>912</v>
      </c>
      <c r="G105" s="172">
        <f t="shared" si="18"/>
        <v>0</v>
      </c>
      <c r="H105" s="172">
        <f t="shared" si="18"/>
        <v>0</v>
      </c>
      <c r="I105" s="172">
        <f t="shared" si="18"/>
        <v>0</v>
      </c>
      <c r="J105" s="39"/>
    </row>
    <row r="106" spans="1:10" ht="30" customHeight="1">
      <c r="A106" s="341"/>
      <c r="B106" s="341"/>
      <c r="C106" s="36" t="s">
        <v>791</v>
      </c>
      <c r="D106" s="51">
        <v>7986</v>
      </c>
      <c r="E106" s="51"/>
      <c r="F106" s="51"/>
      <c r="G106" s="51"/>
      <c r="H106" s="51"/>
      <c r="I106" s="51"/>
      <c r="J106" s="36"/>
    </row>
    <row r="107" spans="1:10" ht="30" customHeight="1">
      <c r="A107" s="341"/>
      <c r="B107" s="341"/>
      <c r="C107" s="36" t="s">
        <v>792</v>
      </c>
      <c r="D107" s="51">
        <v>0</v>
      </c>
      <c r="E107" s="51">
        <v>4429</v>
      </c>
      <c r="F107" s="51">
        <v>812</v>
      </c>
      <c r="G107" s="51"/>
      <c r="H107" s="51"/>
      <c r="I107" s="51"/>
      <c r="J107" s="36"/>
    </row>
    <row r="108" spans="1:10" ht="30" customHeight="1">
      <c r="A108" s="341"/>
      <c r="B108" s="341"/>
      <c r="C108" s="36" t="s">
        <v>793</v>
      </c>
      <c r="D108" s="51">
        <v>0</v>
      </c>
      <c r="E108" s="51">
        <v>543</v>
      </c>
      <c r="F108" s="51">
        <v>100</v>
      </c>
      <c r="G108" s="51"/>
      <c r="H108" s="51"/>
      <c r="I108" s="51"/>
      <c r="J108" s="36"/>
    </row>
    <row r="109" spans="1:10" ht="30" customHeight="1">
      <c r="A109" s="34">
        <v>40</v>
      </c>
      <c r="B109" s="339" t="s">
        <v>794</v>
      </c>
      <c r="C109" s="340"/>
      <c r="D109" s="172">
        <f t="shared" ref="D109:I109" si="19">D110</f>
        <v>23</v>
      </c>
      <c r="E109" s="172">
        <f t="shared" si="19"/>
        <v>33</v>
      </c>
      <c r="F109" s="172">
        <f t="shared" si="19"/>
        <v>0</v>
      </c>
      <c r="G109" s="172">
        <f t="shared" si="19"/>
        <v>0</v>
      </c>
      <c r="H109" s="172">
        <f t="shared" si="19"/>
        <v>0</v>
      </c>
      <c r="I109" s="172">
        <f t="shared" si="19"/>
        <v>0</v>
      </c>
      <c r="J109" s="39"/>
    </row>
    <row r="110" spans="1:10" ht="30" customHeight="1">
      <c r="A110" s="36"/>
      <c r="B110" s="36"/>
      <c r="C110" s="36" t="s">
        <v>795</v>
      </c>
      <c r="D110" s="51">
        <v>23</v>
      </c>
      <c r="E110" s="51">
        <v>33</v>
      </c>
      <c r="F110" s="51"/>
      <c r="G110" s="51"/>
      <c r="H110" s="51"/>
      <c r="I110" s="51"/>
      <c r="J110" s="36"/>
    </row>
    <row r="111" spans="1:10" ht="30" customHeight="1">
      <c r="A111" s="34">
        <v>41</v>
      </c>
      <c r="B111" s="339" t="s">
        <v>595</v>
      </c>
      <c r="C111" s="340"/>
      <c r="D111" s="172">
        <f t="shared" ref="D111:I111" si="20">D112</f>
        <v>0</v>
      </c>
      <c r="E111" s="172">
        <f t="shared" si="20"/>
        <v>0</v>
      </c>
      <c r="F111" s="172">
        <f t="shared" si="20"/>
        <v>418</v>
      </c>
      <c r="G111" s="172">
        <f t="shared" si="20"/>
        <v>0</v>
      </c>
      <c r="H111" s="172">
        <f t="shared" si="20"/>
        <v>0</v>
      </c>
      <c r="I111" s="172">
        <f t="shared" si="20"/>
        <v>0</v>
      </c>
      <c r="J111" s="39"/>
    </row>
    <row r="112" spans="1:10" ht="30" customHeight="1">
      <c r="A112" s="36"/>
      <c r="B112" s="36"/>
      <c r="C112" s="36" t="s">
        <v>796</v>
      </c>
      <c r="D112" s="51">
        <v>0</v>
      </c>
      <c r="E112" s="51"/>
      <c r="F112" s="51">
        <v>418</v>
      </c>
      <c r="G112" s="51"/>
      <c r="H112" s="51"/>
      <c r="I112" s="51"/>
      <c r="J112" s="36"/>
    </row>
  </sheetData>
  <mergeCells count="64">
    <mergeCell ref="B94:B104"/>
    <mergeCell ref="B106:B108"/>
    <mergeCell ref="B105:C105"/>
    <mergeCell ref="B109:C109"/>
    <mergeCell ref="B111:C111"/>
    <mergeCell ref="A33:A40"/>
    <mergeCell ref="A53:A57"/>
    <mergeCell ref="A59:A62"/>
    <mergeCell ref="A64:A67"/>
    <mergeCell ref="A71:A84"/>
    <mergeCell ref="A89:A92"/>
    <mergeCell ref="A94:A104"/>
    <mergeCell ref="A106:A108"/>
    <mergeCell ref="B33:B40"/>
    <mergeCell ref="B53:B57"/>
    <mergeCell ref="B59:B62"/>
    <mergeCell ref="B64:B67"/>
    <mergeCell ref="B71:B84"/>
    <mergeCell ref="B68:C68"/>
    <mergeCell ref="B70:C70"/>
    <mergeCell ref="B86:C86"/>
    <mergeCell ref="B88:C88"/>
    <mergeCell ref="B93:C93"/>
    <mergeCell ref="B89:B92"/>
    <mergeCell ref="B47:C47"/>
    <mergeCell ref="B50:C50"/>
    <mergeCell ref="B52:C52"/>
    <mergeCell ref="B58:C58"/>
    <mergeCell ref="B63:C63"/>
    <mergeCell ref="B31:C31"/>
    <mergeCell ref="B32:C32"/>
    <mergeCell ref="B41:C41"/>
    <mergeCell ref="B43:C43"/>
    <mergeCell ref="B45:C45"/>
    <mergeCell ref="B26:C26"/>
    <mergeCell ref="B27:C27"/>
    <mergeCell ref="B28:C28"/>
    <mergeCell ref="B29:C29"/>
    <mergeCell ref="B30:C3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J1"/>
    <mergeCell ref="A2:J2"/>
    <mergeCell ref="B3:C3"/>
    <mergeCell ref="B4:C4"/>
    <mergeCell ref="B5:C5"/>
  </mergeCells>
  <phoneticPr fontId="10"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J98"/>
  <sheetViews>
    <sheetView workbookViewId="0">
      <pane ySplit="3" topLeftCell="A4" activePane="bottomLeft" state="frozen"/>
      <selection pane="bottomLeft" activeCell="H16" sqref="H16"/>
    </sheetView>
  </sheetViews>
  <sheetFormatPr defaultColWidth="12.875" defaultRowHeight="30" customHeight="1"/>
  <cols>
    <col min="1" max="1" width="4.625" style="288" customWidth="1"/>
    <col min="2" max="2" width="21" style="288" customWidth="1"/>
    <col min="3" max="3" width="49" style="288" customWidth="1"/>
    <col min="4" max="4" width="12.875" style="288" customWidth="1"/>
    <col min="5" max="5" width="14" style="288" customWidth="1"/>
    <col min="6" max="9" width="10.375" style="288" customWidth="1"/>
    <col min="10" max="10" width="9.5" style="288" customWidth="1"/>
    <col min="11" max="16384" width="12.875" style="40"/>
  </cols>
  <sheetData>
    <row r="1" spans="1:10" ht="30" customHeight="1">
      <c r="A1" s="331" t="s">
        <v>1437</v>
      </c>
      <c r="B1" s="331"/>
      <c r="C1" s="331"/>
      <c r="D1" s="331"/>
      <c r="E1" s="331"/>
      <c r="F1" s="331"/>
      <c r="G1" s="331"/>
      <c r="H1" s="331"/>
      <c r="I1" s="331"/>
      <c r="J1" s="331"/>
    </row>
    <row r="2" spans="1:10" ht="30" customHeight="1">
      <c r="A2" s="332" t="s">
        <v>8</v>
      </c>
      <c r="B2" s="332"/>
      <c r="C2" s="332"/>
      <c r="D2" s="332"/>
      <c r="E2" s="332"/>
      <c r="F2" s="332"/>
      <c r="G2" s="332"/>
      <c r="H2" s="332"/>
      <c r="I2" s="332"/>
      <c r="J2" s="332"/>
    </row>
    <row r="3" spans="1:10" ht="30" customHeight="1">
      <c r="A3" s="278" t="s">
        <v>690</v>
      </c>
      <c r="B3" s="367" t="s">
        <v>691</v>
      </c>
      <c r="C3" s="367"/>
      <c r="D3" s="278" t="s">
        <v>860</v>
      </c>
      <c r="E3" s="278" t="s">
        <v>861</v>
      </c>
      <c r="F3" s="278" t="s">
        <v>862</v>
      </c>
      <c r="G3" s="278" t="s">
        <v>865</v>
      </c>
      <c r="H3" s="278" t="s">
        <v>864</v>
      </c>
      <c r="I3" s="278" t="s">
        <v>868</v>
      </c>
      <c r="J3" s="278" t="s">
        <v>866</v>
      </c>
    </row>
    <row r="4" spans="1:10" ht="30" customHeight="1">
      <c r="A4" s="278"/>
      <c r="B4" s="368" t="s">
        <v>693</v>
      </c>
      <c r="C4" s="368"/>
      <c r="D4" s="282">
        <f t="shared" ref="D4:I4" si="0">D5+D11+D32</f>
        <v>397046</v>
      </c>
      <c r="E4" s="282">
        <f t="shared" si="0"/>
        <v>145665</v>
      </c>
      <c r="F4" s="282">
        <f t="shared" si="0"/>
        <v>21216</v>
      </c>
      <c r="G4" s="282">
        <f t="shared" si="0"/>
        <v>2109</v>
      </c>
      <c r="H4" s="282">
        <f t="shared" si="0"/>
        <v>17244</v>
      </c>
      <c r="I4" s="282">
        <f t="shared" si="0"/>
        <v>644</v>
      </c>
      <c r="J4" s="278"/>
    </row>
    <row r="5" spans="1:10" ht="30" customHeight="1">
      <c r="A5" s="283" t="s">
        <v>694</v>
      </c>
      <c r="B5" s="369" t="s">
        <v>695</v>
      </c>
      <c r="C5" s="370"/>
      <c r="D5" s="284">
        <f t="shared" ref="D5:I5" si="1">SUM(D6:D10)</f>
        <v>8608</v>
      </c>
      <c r="E5" s="284">
        <f t="shared" si="1"/>
        <v>5489</v>
      </c>
      <c r="F5" s="284">
        <f t="shared" si="1"/>
        <v>231</v>
      </c>
      <c r="G5" s="284">
        <f t="shared" si="1"/>
        <v>2</v>
      </c>
      <c r="H5" s="284">
        <f t="shared" si="1"/>
        <v>-44</v>
      </c>
      <c r="I5" s="284">
        <f t="shared" si="1"/>
        <v>193</v>
      </c>
      <c r="J5" s="283"/>
    </row>
    <row r="6" spans="1:10" ht="30" customHeight="1">
      <c r="A6" s="43">
        <v>1</v>
      </c>
      <c r="B6" s="348" t="s">
        <v>696</v>
      </c>
      <c r="C6" s="349"/>
      <c r="D6" s="163">
        <v>2057</v>
      </c>
      <c r="E6" s="163">
        <v>476</v>
      </c>
      <c r="F6" s="163"/>
      <c r="G6" s="163"/>
      <c r="H6" s="163"/>
      <c r="I6" s="163"/>
      <c r="J6" s="43"/>
    </row>
    <row r="7" spans="1:10" ht="30" customHeight="1">
      <c r="A7" s="43">
        <v>2</v>
      </c>
      <c r="B7" s="348" t="s">
        <v>697</v>
      </c>
      <c r="C7" s="349"/>
      <c r="D7" s="163">
        <v>409</v>
      </c>
      <c r="E7" s="163">
        <v>57</v>
      </c>
      <c r="F7" s="163"/>
      <c r="G7" s="163"/>
      <c r="H7" s="163"/>
      <c r="I7" s="163"/>
      <c r="J7" s="43"/>
    </row>
    <row r="8" spans="1:10" ht="30" customHeight="1">
      <c r="A8" s="43">
        <v>3</v>
      </c>
      <c r="B8" s="348" t="s">
        <v>698</v>
      </c>
      <c r="C8" s="349"/>
      <c r="D8" s="163">
        <v>4437</v>
      </c>
      <c r="E8" s="163">
        <v>4661</v>
      </c>
      <c r="F8" s="163"/>
      <c r="G8" s="163"/>
      <c r="H8" s="163"/>
      <c r="I8" s="163"/>
      <c r="J8" s="43"/>
    </row>
    <row r="9" spans="1:10" ht="30" customHeight="1">
      <c r="A9" s="43">
        <v>4</v>
      </c>
      <c r="B9" s="348" t="s">
        <v>699</v>
      </c>
      <c r="C9" s="349"/>
      <c r="D9" s="163">
        <v>909</v>
      </c>
      <c r="E9" s="163"/>
      <c r="F9" s="163"/>
      <c r="G9" s="163"/>
      <c r="H9" s="163"/>
      <c r="I9" s="163"/>
      <c r="J9" s="43"/>
    </row>
    <row r="10" spans="1:10" ht="30" customHeight="1">
      <c r="A10" s="43">
        <v>5</v>
      </c>
      <c r="B10" s="348" t="s">
        <v>700</v>
      </c>
      <c r="C10" s="349"/>
      <c r="D10" s="163">
        <v>796</v>
      </c>
      <c r="E10" s="163">
        <v>295</v>
      </c>
      <c r="F10" s="163">
        <v>231</v>
      </c>
      <c r="G10" s="163">
        <v>2</v>
      </c>
      <c r="H10" s="163">
        <v>-44</v>
      </c>
      <c r="I10" s="163">
        <v>193</v>
      </c>
      <c r="J10" s="43"/>
    </row>
    <row r="11" spans="1:10" ht="30" customHeight="1">
      <c r="A11" s="29" t="s">
        <v>701</v>
      </c>
      <c r="B11" s="346" t="s">
        <v>702</v>
      </c>
      <c r="C11" s="347"/>
      <c r="D11" s="285">
        <f t="shared" ref="D11:I11" si="2">SUM(D12:D31)</f>
        <v>298768</v>
      </c>
      <c r="E11" s="285">
        <f t="shared" si="2"/>
        <v>127674</v>
      </c>
      <c r="F11" s="285">
        <f t="shared" si="2"/>
        <v>15513</v>
      </c>
      <c r="G11" s="285">
        <f t="shared" si="2"/>
        <v>2052</v>
      </c>
      <c r="H11" s="285">
        <f t="shared" si="2"/>
        <v>14127</v>
      </c>
      <c r="I11" s="285">
        <f t="shared" si="2"/>
        <v>451</v>
      </c>
      <c r="J11" s="29"/>
    </row>
    <row r="12" spans="1:10" ht="30" customHeight="1">
      <c r="A12" s="43">
        <v>6</v>
      </c>
      <c r="B12" s="348" t="s">
        <v>703</v>
      </c>
      <c r="C12" s="349"/>
      <c r="D12" s="163">
        <v>69054</v>
      </c>
      <c r="E12" s="163">
        <v>14144</v>
      </c>
      <c r="F12" s="163">
        <v>966</v>
      </c>
      <c r="G12" s="163">
        <v>117</v>
      </c>
      <c r="H12" s="163">
        <v>510</v>
      </c>
      <c r="I12" s="163">
        <v>46</v>
      </c>
      <c r="J12" s="43"/>
    </row>
    <row r="13" spans="1:10" ht="30" customHeight="1">
      <c r="A13" s="43">
        <v>7</v>
      </c>
      <c r="B13" s="348" t="s">
        <v>704</v>
      </c>
      <c r="C13" s="349"/>
      <c r="D13" s="163">
        <v>4408</v>
      </c>
      <c r="E13" s="163">
        <v>28610</v>
      </c>
      <c r="F13" s="163">
        <v>354</v>
      </c>
      <c r="G13" s="163"/>
      <c r="H13" s="163">
        <v>257</v>
      </c>
      <c r="I13" s="163">
        <v>438</v>
      </c>
      <c r="J13" s="43"/>
    </row>
    <row r="14" spans="1:10" ht="30" customHeight="1">
      <c r="A14" s="43">
        <v>8</v>
      </c>
      <c r="B14" s="348" t="s">
        <v>705</v>
      </c>
      <c r="C14" s="349"/>
      <c r="D14" s="163">
        <v>5414</v>
      </c>
      <c r="E14" s="163">
        <v>1543</v>
      </c>
      <c r="F14" s="163">
        <v>538</v>
      </c>
      <c r="G14" s="163">
        <v>201</v>
      </c>
      <c r="H14" s="163">
        <v>44</v>
      </c>
      <c r="I14" s="163"/>
      <c r="J14" s="43"/>
    </row>
    <row r="15" spans="1:10" ht="30" customHeight="1">
      <c r="A15" s="43">
        <v>9</v>
      </c>
      <c r="B15" s="348" t="s">
        <v>706</v>
      </c>
      <c r="C15" s="349"/>
      <c r="D15" s="163"/>
      <c r="E15" s="163">
        <v>5058</v>
      </c>
      <c r="F15" s="163"/>
      <c r="G15" s="163"/>
      <c r="H15" s="163"/>
      <c r="I15" s="163"/>
      <c r="J15" s="43"/>
    </row>
    <row r="16" spans="1:10" ht="30" customHeight="1">
      <c r="A16" s="43">
        <v>10</v>
      </c>
      <c r="B16" s="348" t="s">
        <v>707</v>
      </c>
      <c r="C16" s="349"/>
      <c r="D16" s="163">
        <v>38395</v>
      </c>
      <c r="E16" s="163">
        <v>9293</v>
      </c>
      <c r="F16" s="163">
        <v>5832</v>
      </c>
      <c r="G16" s="163">
        <v>373</v>
      </c>
      <c r="H16" s="163">
        <v>174</v>
      </c>
      <c r="I16" s="163">
        <v>33</v>
      </c>
      <c r="J16" s="43"/>
    </row>
    <row r="17" spans="1:10" ht="30" customHeight="1">
      <c r="A17" s="43">
        <v>11</v>
      </c>
      <c r="B17" s="348" t="s">
        <v>808</v>
      </c>
      <c r="C17" s="349"/>
      <c r="D17" s="163"/>
      <c r="E17" s="163">
        <v>2256</v>
      </c>
      <c r="F17" s="163">
        <v>65</v>
      </c>
      <c r="G17" s="163"/>
      <c r="H17" s="163">
        <v>832</v>
      </c>
      <c r="I17" s="163"/>
      <c r="J17" s="43"/>
    </row>
    <row r="18" spans="1:10" ht="30" customHeight="1">
      <c r="A18" s="43">
        <v>12</v>
      </c>
      <c r="B18" s="348" t="s">
        <v>709</v>
      </c>
      <c r="C18" s="349"/>
      <c r="D18" s="163"/>
      <c r="E18" s="163"/>
      <c r="F18" s="163"/>
      <c r="G18" s="163"/>
      <c r="H18" s="163"/>
      <c r="I18" s="163"/>
      <c r="J18" s="43"/>
    </row>
    <row r="19" spans="1:10" ht="30" customHeight="1">
      <c r="A19" s="43">
        <v>13</v>
      </c>
      <c r="B19" s="348" t="s">
        <v>809</v>
      </c>
      <c r="C19" s="349"/>
      <c r="D19" s="163">
        <v>4</v>
      </c>
      <c r="E19" s="163"/>
      <c r="F19" s="163"/>
      <c r="G19" s="163"/>
      <c r="H19" s="163"/>
      <c r="I19" s="163"/>
      <c r="J19" s="43"/>
    </row>
    <row r="20" spans="1:10" ht="30" customHeight="1">
      <c r="A20" s="43">
        <v>14</v>
      </c>
      <c r="B20" s="348" t="s">
        <v>710</v>
      </c>
      <c r="C20" s="349"/>
      <c r="D20" s="163">
        <v>2119</v>
      </c>
      <c r="E20" s="163">
        <v>155</v>
      </c>
      <c r="F20" s="163"/>
      <c r="G20" s="163"/>
      <c r="H20" s="163"/>
      <c r="I20" s="163"/>
      <c r="J20" s="43"/>
    </row>
    <row r="21" spans="1:10" ht="30" customHeight="1">
      <c r="A21" s="43">
        <v>15</v>
      </c>
      <c r="B21" s="348" t="s">
        <v>711</v>
      </c>
      <c r="C21" s="349"/>
      <c r="D21" s="163">
        <v>7209</v>
      </c>
      <c r="E21" s="163">
        <v>8385</v>
      </c>
      <c r="F21" s="163">
        <v>1280</v>
      </c>
      <c r="G21" s="163"/>
      <c r="H21" s="163">
        <v>288</v>
      </c>
      <c r="I21" s="163"/>
      <c r="J21" s="43"/>
    </row>
    <row r="22" spans="1:10" ht="30" customHeight="1">
      <c r="A22" s="43">
        <v>16</v>
      </c>
      <c r="B22" s="348" t="s">
        <v>712</v>
      </c>
      <c r="C22" s="349"/>
      <c r="D22" s="163"/>
      <c r="E22" s="163"/>
      <c r="F22" s="163"/>
      <c r="G22" s="163"/>
      <c r="H22" s="163"/>
      <c r="I22" s="163"/>
      <c r="J22" s="43"/>
    </row>
    <row r="23" spans="1:10" ht="30" customHeight="1">
      <c r="A23" s="43">
        <v>17</v>
      </c>
      <c r="B23" s="348" t="s">
        <v>713</v>
      </c>
      <c r="C23" s="349"/>
      <c r="D23" s="163">
        <v>963</v>
      </c>
      <c r="E23" s="163">
        <v>137</v>
      </c>
      <c r="F23" s="163">
        <v>25</v>
      </c>
      <c r="G23" s="163"/>
      <c r="H23" s="163">
        <v>14</v>
      </c>
      <c r="I23" s="163"/>
      <c r="J23" s="43"/>
    </row>
    <row r="24" spans="1:10" ht="30" customHeight="1">
      <c r="A24" s="43">
        <v>18</v>
      </c>
      <c r="B24" s="348" t="s">
        <v>714</v>
      </c>
      <c r="C24" s="349"/>
      <c r="D24" s="163">
        <v>22861</v>
      </c>
      <c r="E24" s="163">
        <v>18171</v>
      </c>
      <c r="F24" s="163">
        <v>1364</v>
      </c>
      <c r="G24" s="163"/>
      <c r="H24" s="163">
        <v>1201</v>
      </c>
      <c r="I24" s="163"/>
      <c r="J24" s="43"/>
    </row>
    <row r="25" spans="1:10" ht="30" customHeight="1">
      <c r="A25" s="43">
        <v>19</v>
      </c>
      <c r="B25" s="348" t="s">
        <v>715</v>
      </c>
      <c r="C25" s="349"/>
      <c r="D25" s="163">
        <v>115497</v>
      </c>
      <c r="E25" s="163">
        <v>4581</v>
      </c>
      <c r="F25" s="163">
        <v>885</v>
      </c>
      <c r="G25" s="163"/>
      <c r="H25" s="163">
        <v>301</v>
      </c>
      <c r="I25" s="163"/>
      <c r="J25" s="43"/>
    </row>
    <row r="26" spans="1:10" ht="30" customHeight="1">
      <c r="A26" s="43">
        <v>20</v>
      </c>
      <c r="B26" s="348" t="s">
        <v>716</v>
      </c>
      <c r="C26" s="349"/>
      <c r="D26" s="163">
        <v>259</v>
      </c>
      <c r="E26" s="163">
        <v>8</v>
      </c>
      <c r="F26" s="163"/>
      <c r="G26" s="163"/>
      <c r="H26" s="163">
        <v>187</v>
      </c>
      <c r="I26" s="163"/>
      <c r="J26" s="43"/>
    </row>
    <row r="27" spans="1:10" ht="30" customHeight="1">
      <c r="A27" s="43">
        <v>21</v>
      </c>
      <c r="B27" s="348" t="s">
        <v>717</v>
      </c>
      <c r="C27" s="349"/>
      <c r="D27" s="163">
        <v>24216</v>
      </c>
      <c r="E27" s="163">
        <v>13311</v>
      </c>
      <c r="F27" s="163">
        <v>880</v>
      </c>
      <c r="G27" s="163"/>
      <c r="H27" s="163">
        <v>3347</v>
      </c>
      <c r="I27" s="163"/>
      <c r="J27" s="43"/>
    </row>
    <row r="28" spans="1:10" ht="30" customHeight="1">
      <c r="A28" s="43">
        <v>22</v>
      </c>
      <c r="B28" s="348" t="s">
        <v>718</v>
      </c>
      <c r="C28" s="349"/>
      <c r="D28" s="163">
        <v>34627</v>
      </c>
      <c r="E28" s="163">
        <v>625</v>
      </c>
      <c r="F28" s="163"/>
      <c r="G28" s="163"/>
      <c r="H28" s="163"/>
      <c r="I28" s="163"/>
      <c r="J28" s="43"/>
    </row>
    <row r="29" spans="1:10" ht="30" customHeight="1">
      <c r="A29" s="43">
        <v>23</v>
      </c>
      <c r="B29" s="348" t="s">
        <v>719</v>
      </c>
      <c r="C29" s="349"/>
      <c r="D29" s="163">
        <v>1215</v>
      </c>
      <c r="E29" s="163">
        <v>8</v>
      </c>
      <c r="F29" s="163"/>
      <c r="G29" s="163"/>
      <c r="H29" s="163"/>
      <c r="I29" s="163"/>
      <c r="J29" s="43"/>
    </row>
    <row r="30" spans="1:10" ht="30" customHeight="1">
      <c r="A30" s="43">
        <v>24</v>
      </c>
      <c r="B30" s="348" t="s">
        <v>720</v>
      </c>
      <c r="C30" s="349"/>
      <c r="D30" s="162">
        <v>736</v>
      </c>
      <c r="E30" s="163">
        <v>51</v>
      </c>
      <c r="F30" s="163">
        <v>10</v>
      </c>
      <c r="G30" s="163">
        <v>1013</v>
      </c>
      <c r="H30" s="163">
        <v>10</v>
      </c>
      <c r="I30" s="163"/>
      <c r="J30" s="43"/>
    </row>
    <row r="31" spans="1:10" ht="30" customHeight="1">
      <c r="A31" s="43">
        <v>25</v>
      </c>
      <c r="B31" s="348" t="s">
        <v>721</v>
      </c>
      <c r="C31" s="349"/>
      <c r="D31" s="286">
        <v>-28209</v>
      </c>
      <c r="E31" s="163">
        <v>21338</v>
      </c>
      <c r="F31" s="163">
        <v>3314</v>
      </c>
      <c r="G31" s="163">
        <v>348</v>
      </c>
      <c r="H31" s="163">
        <v>6962</v>
      </c>
      <c r="I31" s="163">
        <v>-66</v>
      </c>
      <c r="J31" s="43"/>
    </row>
    <row r="32" spans="1:10" ht="30" customHeight="1">
      <c r="A32" s="29" t="s">
        <v>722</v>
      </c>
      <c r="B32" s="346" t="s">
        <v>723</v>
      </c>
      <c r="C32" s="347"/>
      <c r="D32" s="285">
        <f t="shared" ref="D32:I32" si="3">D33+D37+D39+D42+D47+D50+D57+D62+D73+D80+D90+D92+D94+D97</f>
        <v>89670</v>
      </c>
      <c r="E32" s="285">
        <f t="shared" si="3"/>
        <v>12502</v>
      </c>
      <c r="F32" s="285">
        <f t="shared" si="3"/>
        <v>5472</v>
      </c>
      <c r="G32" s="285">
        <f t="shared" si="3"/>
        <v>55</v>
      </c>
      <c r="H32" s="285">
        <f t="shared" si="3"/>
        <v>3161</v>
      </c>
      <c r="I32" s="285">
        <f t="shared" si="3"/>
        <v>0</v>
      </c>
      <c r="J32" s="29"/>
    </row>
    <row r="33" spans="1:10" ht="30" customHeight="1">
      <c r="A33" s="43">
        <v>26</v>
      </c>
      <c r="B33" s="348" t="s">
        <v>724</v>
      </c>
      <c r="C33" s="349"/>
      <c r="D33" s="281">
        <f t="shared" ref="D33:I33" si="4">SUM(D34:D36)</f>
        <v>205</v>
      </c>
      <c r="E33" s="281">
        <f t="shared" si="4"/>
        <v>56</v>
      </c>
      <c r="F33" s="281">
        <f t="shared" si="4"/>
        <v>135</v>
      </c>
      <c r="G33" s="281">
        <f t="shared" si="4"/>
        <v>55</v>
      </c>
      <c r="H33" s="281">
        <f t="shared" si="4"/>
        <v>15</v>
      </c>
      <c r="I33" s="281">
        <f t="shared" si="4"/>
        <v>0</v>
      </c>
      <c r="J33" s="287"/>
    </row>
    <row r="34" spans="1:10" ht="30" customHeight="1">
      <c r="A34" s="357"/>
      <c r="B34" s="357"/>
      <c r="C34" s="161" t="s">
        <v>810</v>
      </c>
      <c r="D34" s="162">
        <v>135</v>
      </c>
      <c r="E34" s="162">
        <v>56</v>
      </c>
      <c r="F34" s="162">
        <v>135</v>
      </c>
      <c r="G34" s="162">
        <v>55</v>
      </c>
      <c r="H34" s="162">
        <v>15</v>
      </c>
      <c r="I34" s="162"/>
      <c r="J34" s="47"/>
    </row>
    <row r="35" spans="1:10" ht="30" customHeight="1">
      <c r="A35" s="358"/>
      <c r="B35" s="358"/>
      <c r="C35" s="161" t="s">
        <v>811</v>
      </c>
      <c r="D35" s="162">
        <v>80</v>
      </c>
      <c r="E35" s="162"/>
      <c r="F35" s="162"/>
      <c r="G35" s="162"/>
      <c r="H35" s="162"/>
      <c r="I35" s="162"/>
      <c r="J35" s="47"/>
    </row>
    <row r="36" spans="1:10" ht="30" customHeight="1">
      <c r="A36" s="358"/>
      <c r="B36" s="358"/>
      <c r="C36" s="161" t="s">
        <v>812</v>
      </c>
      <c r="D36" s="162">
        <v>-10</v>
      </c>
      <c r="E36" s="162"/>
      <c r="F36" s="162"/>
      <c r="G36" s="162"/>
      <c r="H36" s="162"/>
      <c r="I36" s="162"/>
      <c r="J36" s="47"/>
    </row>
    <row r="37" spans="1:10" ht="30" customHeight="1">
      <c r="A37" s="43">
        <v>27</v>
      </c>
      <c r="B37" s="348" t="s">
        <v>737</v>
      </c>
      <c r="C37" s="349"/>
      <c r="D37" s="281">
        <f t="shared" ref="D37:I37" si="5">SUM(D38:D38)</f>
        <v>28</v>
      </c>
      <c r="E37" s="281">
        <f t="shared" si="5"/>
        <v>21</v>
      </c>
      <c r="F37" s="281">
        <f t="shared" si="5"/>
        <v>0</v>
      </c>
      <c r="G37" s="281">
        <f t="shared" si="5"/>
        <v>0</v>
      </c>
      <c r="H37" s="281">
        <f t="shared" si="5"/>
        <v>0</v>
      </c>
      <c r="I37" s="281">
        <f t="shared" si="5"/>
        <v>0</v>
      </c>
      <c r="J37" s="287"/>
    </row>
    <row r="38" spans="1:10" ht="30" customHeight="1">
      <c r="A38" s="275"/>
      <c r="B38" s="277"/>
      <c r="C38" s="161" t="s">
        <v>813</v>
      </c>
      <c r="D38" s="163">
        <v>28</v>
      </c>
      <c r="E38" s="163">
        <v>21</v>
      </c>
      <c r="F38" s="163"/>
      <c r="G38" s="163"/>
      <c r="H38" s="163"/>
      <c r="I38" s="163"/>
      <c r="J38" s="47"/>
    </row>
    <row r="39" spans="1:10" ht="30" customHeight="1">
      <c r="A39" s="43">
        <v>28</v>
      </c>
      <c r="B39" s="348" t="s">
        <v>742</v>
      </c>
      <c r="C39" s="349"/>
      <c r="D39" s="281">
        <f t="shared" ref="D39:I39" si="6">SUM(D40:D41)</f>
        <v>250</v>
      </c>
      <c r="E39" s="281">
        <f t="shared" si="6"/>
        <v>0</v>
      </c>
      <c r="F39" s="281">
        <f t="shared" si="6"/>
        <v>0</v>
      </c>
      <c r="G39" s="281">
        <f t="shared" si="6"/>
        <v>0</v>
      </c>
      <c r="H39" s="281">
        <f t="shared" si="6"/>
        <v>0</v>
      </c>
      <c r="I39" s="281">
        <f t="shared" si="6"/>
        <v>0</v>
      </c>
      <c r="J39" s="287"/>
    </row>
    <row r="40" spans="1:10" ht="30" customHeight="1">
      <c r="A40" s="352"/>
      <c r="B40" s="359"/>
      <c r="C40" s="164" t="s">
        <v>814</v>
      </c>
      <c r="D40" s="163">
        <v>100</v>
      </c>
      <c r="E40" s="163"/>
      <c r="F40" s="163"/>
      <c r="G40" s="163"/>
      <c r="H40" s="163"/>
      <c r="I40" s="163"/>
      <c r="J40" s="43"/>
    </row>
    <row r="41" spans="1:10" ht="30" customHeight="1">
      <c r="A41" s="353"/>
      <c r="B41" s="360"/>
      <c r="C41" s="165" t="s">
        <v>815</v>
      </c>
      <c r="D41" s="163">
        <v>150</v>
      </c>
      <c r="E41" s="163"/>
      <c r="F41" s="163"/>
      <c r="G41" s="163"/>
      <c r="H41" s="163"/>
      <c r="I41" s="163"/>
      <c r="J41" s="47"/>
    </row>
    <row r="42" spans="1:10" ht="30" customHeight="1">
      <c r="A42" s="43">
        <v>29</v>
      </c>
      <c r="B42" s="348" t="s">
        <v>744</v>
      </c>
      <c r="C42" s="349"/>
      <c r="D42" s="281">
        <f t="shared" ref="D42:I42" si="7">SUM(D43:D46)</f>
        <v>251</v>
      </c>
      <c r="E42" s="281">
        <f t="shared" si="7"/>
        <v>18</v>
      </c>
      <c r="F42" s="281">
        <f t="shared" si="7"/>
        <v>0</v>
      </c>
      <c r="G42" s="281">
        <f t="shared" si="7"/>
        <v>0</v>
      </c>
      <c r="H42" s="281">
        <f t="shared" si="7"/>
        <v>5</v>
      </c>
      <c r="I42" s="281">
        <f t="shared" si="7"/>
        <v>0</v>
      </c>
      <c r="J42" s="287"/>
    </row>
    <row r="43" spans="1:10" ht="30" customHeight="1">
      <c r="A43" s="352"/>
      <c r="B43" s="361"/>
      <c r="C43" s="166" t="s">
        <v>816</v>
      </c>
      <c r="D43" s="163"/>
      <c r="E43" s="163">
        <v>15</v>
      </c>
      <c r="F43" s="163"/>
      <c r="G43" s="163"/>
      <c r="H43" s="163">
        <v>5</v>
      </c>
      <c r="I43" s="163"/>
      <c r="J43" s="43"/>
    </row>
    <row r="44" spans="1:10" ht="30" customHeight="1">
      <c r="A44" s="353"/>
      <c r="B44" s="362"/>
      <c r="C44" s="166" t="s">
        <v>817</v>
      </c>
      <c r="D44" s="163">
        <v>200</v>
      </c>
      <c r="E44" s="163"/>
      <c r="F44" s="163"/>
      <c r="G44" s="163"/>
      <c r="H44" s="163"/>
      <c r="I44" s="163"/>
      <c r="J44" s="43"/>
    </row>
    <row r="45" spans="1:10" ht="30" customHeight="1">
      <c r="A45" s="353"/>
      <c r="B45" s="362"/>
      <c r="C45" s="166" t="s">
        <v>818</v>
      </c>
      <c r="D45" s="163">
        <v>47</v>
      </c>
      <c r="E45" s="163">
        <v>3</v>
      </c>
      <c r="F45" s="163"/>
      <c r="G45" s="163"/>
      <c r="H45" s="163"/>
      <c r="I45" s="163"/>
      <c r="J45" s="43"/>
    </row>
    <row r="46" spans="1:10" ht="30" customHeight="1">
      <c r="A46" s="354"/>
      <c r="B46" s="363"/>
      <c r="C46" s="166" t="s">
        <v>819</v>
      </c>
      <c r="D46" s="163">
        <v>4</v>
      </c>
      <c r="E46" s="163"/>
      <c r="F46" s="163"/>
      <c r="G46" s="163"/>
      <c r="H46" s="163"/>
      <c r="I46" s="163"/>
      <c r="J46" s="43"/>
    </row>
    <row r="47" spans="1:10" ht="30" customHeight="1">
      <c r="A47" s="43">
        <v>30</v>
      </c>
      <c r="B47" s="348" t="s">
        <v>750</v>
      </c>
      <c r="C47" s="349"/>
      <c r="D47" s="281">
        <f t="shared" ref="D47:I47" si="8">SUM(D48:D49)</f>
        <v>622</v>
      </c>
      <c r="E47" s="281">
        <f t="shared" si="8"/>
        <v>92</v>
      </c>
      <c r="F47" s="281">
        <f t="shared" si="8"/>
        <v>7</v>
      </c>
      <c r="G47" s="281">
        <f t="shared" si="8"/>
        <v>0</v>
      </c>
      <c r="H47" s="281">
        <f t="shared" si="8"/>
        <v>0</v>
      </c>
      <c r="I47" s="281">
        <f t="shared" si="8"/>
        <v>0</v>
      </c>
      <c r="J47" s="287"/>
    </row>
    <row r="48" spans="1:10" ht="30" customHeight="1">
      <c r="A48" s="341"/>
      <c r="B48" s="341"/>
      <c r="C48" s="46" t="s">
        <v>820</v>
      </c>
      <c r="D48" s="163">
        <v>199</v>
      </c>
      <c r="E48" s="163">
        <v>34</v>
      </c>
      <c r="F48" s="163">
        <v>2</v>
      </c>
      <c r="G48" s="163"/>
      <c r="H48" s="163"/>
      <c r="I48" s="163"/>
      <c r="J48" s="43"/>
    </row>
    <row r="49" spans="1:10" ht="30" customHeight="1">
      <c r="A49" s="341"/>
      <c r="B49" s="341"/>
      <c r="C49" s="46" t="s">
        <v>821</v>
      </c>
      <c r="D49" s="163">
        <v>423</v>
      </c>
      <c r="E49" s="163">
        <v>58</v>
      </c>
      <c r="F49" s="163">
        <v>5</v>
      </c>
      <c r="G49" s="163"/>
      <c r="H49" s="163"/>
      <c r="I49" s="163"/>
      <c r="J49" s="43"/>
    </row>
    <row r="50" spans="1:10" ht="30" customHeight="1">
      <c r="A50" s="43">
        <v>31</v>
      </c>
      <c r="B50" s="348" t="s">
        <v>754</v>
      </c>
      <c r="C50" s="349"/>
      <c r="D50" s="281">
        <f t="shared" ref="D50:I50" si="9">SUM(D51:D56)</f>
        <v>43921</v>
      </c>
      <c r="E50" s="281">
        <f t="shared" si="9"/>
        <v>182</v>
      </c>
      <c r="F50" s="281">
        <f t="shared" si="9"/>
        <v>48</v>
      </c>
      <c r="G50" s="281">
        <f t="shared" si="9"/>
        <v>0</v>
      </c>
      <c r="H50" s="281">
        <f t="shared" si="9"/>
        <v>24</v>
      </c>
      <c r="I50" s="281">
        <f t="shared" si="9"/>
        <v>0</v>
      </c>
      <c r="J50" s="287"/>
    </row>
    <row r="51" spans="1:10" ht="30" customHeight="1">
      <c r="A51" s="352"/>
      <c r="B51" s="361"/>
      <c r="C51" s="46" t="s">
        <v>822</v>
      </c>
      <c r="D51" s="163"/>
      <c r="E51" s="163">
        <v>-240</v>
      </c>
      <c r="F51" s="163"/>
      <c r="G51" s="163"/>
      <c r="H51" s="163"/>
      <c r="I51" s="163"/>
      <c r="J51" s="43"/>
    </row>
    <row r="52" spans="1:10" ht="30" customHeight="1">
      <c r="A52" s="353"/>
      <c r="B52" s="362"/>
      <c r="C52" s="46" t="s">
        <v>823</v>
      </c>
      <c r="D52" s="163"/>
      <c r="E52" s="163">
        <v>422</v>
      </c>
      <c r="F52" s="163">
        <v>48</v>
      </c>
      <c r="G52" s="163"/>
      <c r="H52" s="163">
        <v>24</v>
      </c>
      <c r="I52" s="163"/>
      <c r="J52" s="43"/>
    </row>
    <row r="53" spans="1:10" ht="30" customHeight="1">
      <c r="A53" s="353"/>
      <c r="B53" s="362"/>
      <c r="C53" s="46" t="s">
        <v>824</v>
      </c>
      <c r="D53" s="163">
        <v>491</v>
      </c>
      <c r="E53" s="163"/>
      <c r="F53" s="163"/>
      <c r="G53" s="163"/>
      <c r="H53" s="163"/>
      <c r="I53" s="163"/>
      <c r="J53" s="43"/>
    </row>
    <row r="54" spans="1:10" ht="30" customHeight="1">
      <c r="A54" s="353"/>
      <c r="B54" s="362"/>
      <c r="C54" s="46" t="s">
        <v>825</v>
      </c>
      <c r="D54" s="163">
        <v>1880</v>
      </c>
      <c r="E54" s="163"/>
      <c r="F54" s="163"/>
      <c r="G54" s="163"/>
      <c r="H54" s="163"/>
      <c r="I54" s="163"/>
      <c r="J54" s="43"/>
    </row>
    <row r="55" spans="1:10" ht="30" customHeight="1">
      <c r="A55" s="353"/>
      <c r="B55" s="362"/>
      <c r="C55" s="46" t="s">
        <v>826</v>
      </c>
      <c r="D55" s="163">
        <v>5150</v>
      </c>
      <c r="E55" s="163"/>
      <c r="F55" s="163"/>
      <c r="G55" s="163"/>
      <c r="H55" s="163"/>
      <c r="I55" s="163"/>
      <c r="J55" s="43"/>
    </row>
    <row r="56" spans="1:10" ht="30" customHeight="1">
      <c r="A56" s="354"/>
      <c r="B56" s="363"/>
      <c r="C56" s="46" t="s">
        <v>827</v>
      </c>
      <c r="D56" s="163">
        <v>36400</v>
      </c>
      <c r="E56" s="163"/>
      <c r="F56" s="163"/>
      <c r="G56" s="163"/>
      <c r="H56" s="163"/>
      <c r="I56" s="163"/>
      <c r="J56" s="43"/>
    </row>
    <row r="57" spans="1:10" ht="30" customHeight="1">
      <c r="A57" s="43">
        <v>32</v>
      </c>
      <c r="B57" s="348" t="s">
        <v>758</v>
      </c>
      <c r="C57" s="350"/>
      <c r="D57" s="281">
        <f t="shared" ref="D57:I57" si="10">SUM(D58:D61)</f>
        <v>37036</v>
      </c>
      <c r="E57" s="281">
        <f t="shared" si="10"/>
        <v>11200</v>
      </c>
      <c r="F57" s="281">
        <f t="shared" si="10"/>
        <v>6103</v>
      </c>
      <c r="G57" s="281">
        <f t="shared" si="10"/>
        <v>0</v>
      </c>
      <c r="H57" s="281">
        <f t="shared" si="10"/>
        <v>0</v>
      </c>
      <c r="I57" s="281">
        <f t="shared" si="10"/>
        <v>0</v>
      </c>
      <c r="J57" s="287"/>
    </row>
    <row r="58" spans="1:10" ht="30" customHeight="1">
      <c r="A58" s="357"/>
      <c r="B58" s="352"/>
      <c r="C58" s="46" t="s">
        <v>828</v>
      </c>
      <c r="D58" s="163">
        <v>30968</v>
      </c>
      <c r="E58" s="163">
        <v>11200</v>
      </c>
      <c r="F58" s="163">
        <v>3497</v>
      </c>
      <c r="G58" s="163"/>
      <c r="H58" s="163"/>
      <c r="I58" s="163"/>
      <c r="J58" s="43"/>
    </row>
    <row r="59" spans="1:10" ht="30" customHeight="1">
      <c r="A59" s="358"/>
      <c r="B59" s="353"/>
      <c r="C59" s="46" t="s">
        <v>829</v>
      </c>
      <c r="D59" s="163">
        <v>4978</v>
      </c>
      <c r="E59" s="163"/>
      <c r="F59" s="163">
        <v>2606</v>
      </c>
      <c r="G59" s="163"/>
      <c r="H59" s="163"/>
      <c r="I59" s="163"/>
      <c r="J59" s="43"/>
    </row>
    <row r="60" spans="1:10" ht="30" customHeight="1">
      <c r="A60" s="358"/>
      <c r="B60" s="353"/>
      <c r="C60" s="46" t="s">
        <v>830</v>
      </c>
      <c r="D60" s="163">
        <v>890</v>
      </c>
      <c r="E60" s="163"/>
      <c r="F60" s="163"/>
      <c r="G60" s="163"/>
      <c r="H60" s="163"/>
      <c r="I60" s="163"/>
      <c r="J60" s="47"/>
    </row>
    <row r="61" spans="1:10" ht="30" customHeight="1">
      <c r="A61" s="364"/>
      <c r="B61" s="354"/>
      <c r="C61" s="46" t="s">
        <v>831</v>
      </c>
      <c r="D61" s="163">
        <v>200</v>
      </c>
      <c r="E61" s="163"/>
      <c r="F61" s="163"/>
      <c r="G61" s="163"/>
      <c r="H61" s="163"/>
      <c r="I61" s="163"/>
      <c r="J61" s="43"/>
    </row>
    <row r="62" spans="1:10" ht="30" customHeight="1">
      <c r="A62" s="43">
        <v>33</v>
      </c>
      <c r="B62" s="348" t="s">
        <v>760</v>
      </c>
      <c r="C62" s="351"/>
      <c r="D62" s="281">
        <f t="shared" ref="D62:I62" si="11">SUM(D63:D72)</f>
        <v>96</v>
      </c>
      <c r="E62" s="281">
        <f t="shared" si="11"/>
        <v>712</v>
      </c>
      <c r="F62" s="281">
        <f t="shared" si="11"/>
        <v>0</v>
      </c>
      <c r="G62" s="281">
        <f t="shared" si="11"/>
        <v>0</v>
      </c>
      <c r="H62" s="281">
        <f t="shared" si="11"/>
        <v>1117</v>
      </c>
      <c r="I62" s="281">
        <f t="shared" si="11"/>
        <v>0</v>
      </c>
      <c r="J62" s="287"/>
    </row>
    <row r="63" spans="1:10" ht="30" customHeight="1">
      <c r="A63" s="357"/>
      <c r="B63" s="357"/>
      <c r="C63" s="46" t="s">
        <v>832</v>
      </c>
      <c r="D63" s="163"/>
      <c r="E63" s="163">
        <v>500</v>
      </c>
      <c r="F63" s="163"/>
      <c r="G63" s="163"/>
      <c r="H63" s="163">
        <v>107</v>
      </c>
      <c r="I63" s="163"/>
      <c r="J63" s="43"/>
    </row>
    <row r="64" spans="1:10" ht="30" customHeight="1">
      <c r="A64" s="358"/>
      <c r="B64" s="358"/>
      <c r="C64" s="46" t="s">
        <v>832</v>
      </c>
      <c r="D64" s="163"/>
      <c r="E64" s="163"/>
      <c r="F64" s="163"/>
      <c r="G64" s="163"/>
      <c r="H64" s="163">
        <v>210</v>
      </c>
      <c r="I64" s="163"/>
      <c r="J64" s="43"/>
    </row>
    <row r="65" spans="1:10" ht="30" customHeight="1">
      <c r="A65" s="358"/>
      <c r="B65" s="358"/>
      <c r="C65" s="46" t="s">
        <v>833</v>
      </c>
      <c r="D65" s="163"/>
      <c r="E65" s="163">
        <v>104</v>
      </c>
      <c r="F65" s="163"/>
      <c r="G65" s="163"/>
      <c r="H65" s="163">
        <v>20</v>
      </c>
      <c r="I65" s="163"/>
      <c r="J65" s="43"/>
    </row>
    <row r="66" spans="1:10" ht="30" customHeight="1">
      <c r="A66" s="358"/>
      <c r="B66" s="358"/>
      <c r="C66" s="46" t="s">
        <v>833</v>
      </c>
      <c r="D66" s="163"/>
      <c r="E66" s="163">
        <v>16</v>
      </c>
      <c r="F66" s="163"/>
      <c r="G66" s="163"/>
      <c r="H66" s="163">
        <v>50</v>
      </c>
      <c r="I66" s="163"/>
      <c r="J66" s="43"/>
    </row>
    <row r="67" spans="1:10" ht="30" customHeight="1">
      <c r="A67" s="358"/>
      <c r="B67" s="358"/>
      <c r="C67" s="46" t="s">
        <v>834</v>
      </c>
      <c r="D67" s="163"/>
      <c r="E67" s="163">
        <v>13</v>
      </c>
      <c r="F67" s="163"/>
      <c r="G67" s="163"/>
      <c r="H67" s="163"/>
      <c r="I67" s="163"/>
      <c r="J67" s="43"/>
    </row>
    <row r="68" spans="1:10" ht="30" customHeight="1">
      <c r="A68" s="358"/>
      <c r="B68" s="358"/>
      <c r="C68" s="46" t="s">
        <v>834</v>
      </c>
      <c r="D68" s="163"/>
      <c r="E68" s="163">
        <v>50</v>
      </c>
      <c r="F68" s="163"/>
      <c r="G68" s="163"/>
      <c r="H68" s="163"/>
      <c r="I68" s="163"/>
      <c r="J68" s="43"/>
    </row>
    <row r="69" spans="1:10" ht="30" customHeight="1">
      <c r="A69" s="358"/>
      <c r="B69" s="358"/>
      <c r="C69" s="46" t="s">
        <v>835</v>
      </c>
      <c r="D69" s="163"/>
      <c r="E69" s="163"/>
      <c r="F69" s="163"/>
      <c r="G69" s="163"/>
      <c r="H69" s="163">
        <v>730</v>
      </c>
      <c r="I69" s="163"/>
      <c r="J69" s="43"/>
    </row>
    <row r="70" spans="1:10" ht="30" customHeight="1">
      <c r="A70" s="358"/>
      <c r="B70" s="358"/>
      <c r="C70" s="46" t="s">
        <v>836</v>
      </c>
      <c r="D70" s="163">
        <v>-114</v>
      </c>
      <c r="E70" s="163"/>
      <c r="F70" s="163"/>
      <c r="G70" s="163"/>
      <c r="H70" s="163"/>
      <c r="I70" s="163"/>
      <c r="J70" s="43"/>
    </row>
    <row r="71" spans="1:10" ht="30" customHeight="1">
      <c r="A71" s="358"/>
      <c r="B71" s="358"/>
      <c r="C71" s="46" t="s">
        <v>837</v>
      </c>
      <c r="D71" s="163">
        <v>78</v>
      </c>
      <c r="E71" s="163"/>
      <c r="F71" s="163"/>
      <c r="G71" s="163"/>
      <c r="H71" s="163"/>
      <c r="I71" s="163"/>
      <c r="J71" s="43"/>
    </row>
    <row r="72" spans="1:10" ht="30" customHeight="1">
      <c r="A72" s="358"/>
      <c r="B72" s="358"/>
      <c r="C72" s="46" t="s">
        <v>838</v>
      </c>
      <c r="D72" s="163">
        <v>132</v>
      </c>
      <c r="E72" s="163">
        <v>29</v>
      </c>
      <c r="F72" s="163"/>
      <c r="G72" s="163"/>
      <c r="H72" s="163"/>
      <c r="I72" s="163"/>
      <c r="J72" s="43"/>
    </row>
    <row r="73" spans="1:10" ht="30" customHeight="1">
      <c r="A73" s="43">
        <v>34</v>
      </c>
      <c r="B73" s="365" t="s">
        <v>775</v>
      </c>
      <c r="C73" s="349"/>
      <c r="D73" s="281">
        <f t="shared" ref="D73:I73" si="12">SUM(D74:D79)</f>
        <v>1831</v>
      </c>
      <c r="E73" s="281">
        <f t="shared" si="12"/>
        <v>92</v>
      </c>
      <c r="F73" s="281">
        <f t="shared" si="12"/>
        <v>0</v>
      </c>
      <c r="G73" s="281">
        <f t="shared" si="12"/>
        <v>0</v>
      </c>
      <c r="H73" s="281">
        <f t="shared" si="12"/>
        <v>0</v>
      </c>
      <c r="I73" s="281">
        <f t="shared" si="12"/>
        <v>0</v>
      </c>
      <c r="J73" s="287"/>
    </row>
    <row r="74" spans="1:10" ht="30" customHeight="1">
      <c r="A74" s="352"/>
      <c r="B74" s="361"/>
      <c r="C74" s="46" t="s">
        <v>839</v>
      </c>
      <c r="D74" s="163">
        <v>40</v>
      </c>
      <c r="E74" s="163"/>
      <c r="F74" s="163"/>
      <c r="G74" s="163"/>
      <c r="H74" s="163"/>
      <c r="I74" s="163"/>
      <c r="J74" s="43"/>
    </row>
    <row r="75" spans="1:10" ht="30" customHeight="1">
      <c r="A75" s="353"/>
      <c r="B75" s="362"/>
      <c r="C75" s="46" t="s">
        <v>840</v>
      </c>
      <c r="D75" s="163">
        <v>40</v>
      </c>
      <c r="E75" s="163"/>
      <c r="F75" s="163"/>
      <c r="G75" s="163"/>
      <c r="H75" s="163"/>
      <c r="I75" s="163"/>
      <c r="J75" s="43"/>
    </row>
    <row r="76" spans="1:10" ht="30" customHeight="1">
      <c r="A76" s="353"/>
      <c r="B76" s="362"/>
      <c r="C76" s="46" t="s">
        <v>841</v>
      </c>
      <c r="D76" s="163">
        <v>1403</v>
      </c>
      <c r="E76" s="163">
        <v>92</v>
      </c>
      <c r="F76" s="163"/>
      <c r="G76" s="163"/>
      <c r="H76" s="163"/>
      <c r="I76" s="163"/>
      <c r="J76" s="43"/>
    </row>
    <row r="77" spans="1:10" ht="30" customHeight="1">
      <c r="A77" s="353"/>
      <c r="B77" s="362"/>
      <c r="C77" s="46" t="s">
        <v>842</v>
      </c>
      <c r="D77" s="163">
        <v>354</v>
      </c>
      <c r="E77" s="163"/>
      <c r="F77" s="163"/>
      <c r="G77" s="163"/>
      <c r="H77" s="163"/>
      <c r="I77" s="163"/>
      <c r="J77" s="43"/>
    </row>
    <row r="78" spans="1:10" ht="30" customHeight="1">
      <c r="A78" s="353"/>
      <c r="B78" s="362"/>
      <c r="C78" s="46" t="s">
        <v>843</v>
      </c>
      <c r="D78" s="163">
        <v>-207</v>
      </c>
      <c r="E78" s="163"/>
      <c r="F78" s="163"/>
      <c r="G78" s="163"/>
      <c r="H78" s="163"/>
      <c r="I78" s="163"/>
      <c r="J78" s="43"/>
    </row>
    <row r="79" spans="1:10" ht="30" customHeight="1">
      <c r="A79" s="354"/>
      <c r="B79" s="363"/>
      <c r="C79" s="46" t="s">
        <v>844</v>
      </c>
      <c r="D79" s="163">
        <v>201</v>
      </c>
      <c r="E79" s="163"/>
      <c r="F79" s="163"/>
      <c r="G79" s="163"/>
      <c r="H79" s="163"/>
      <c r="I79" s="163"/>
      <c r="J79" s="43"/>
    </row>
    <row r="80" spans="1:10" ht="30" customHeight="1">
      <c r="A80" s="43">
        <v>35</v>
      </c>
      <c r="B80" s="366" t="s">
        <v>780</v>
      </c>
      <c r="C80" s="349"/>
      <c r="D80" s="281">
        <f t="shared" ref="D80:I80" si="13">SUM(D81:D89)</f>
        <v>719</v>
      </c>
      <c r="E80" s="281">
        <f t="shared" si="13"/>
        <v>129</v>
      </c>
      <c r="F80" s="281">
        <f t="shared" si="13"/>
        <v>91</v>
      </c>
      <c r="G80" s="281">
        <f t="shared" si="13"/>
        <v>0</v>
      </c>
      <c r="H80" s="281">
        <f t="shared" si="13"/>
        <v>0</v>
      </c>
      <c r="I80" s="281">
        <f t="shared" si="13"/>
        <v>0</v>
      </c>
      <c r="J80" s="287"/>
    </row>
    <row r="81" spans="1:10" ht="30" customHeight="1">
      <c r="A81" s="341"/>
      <c r="B81" s="341"/>
      <c r="C81" s="46" t="s">
        <v>845</v>
      </c>
      <c r="D81" s="163">
        <v>5</v>
      </c>
      <c r="E81" s="163"/>
      <c r="F81" s="163">
        <v>5</v>
      </c>
      <c r="G81" s="163"/>
      <c r="H81" s="163"/>
      <c r="I81" s="163"/>
      <c r="J81" s="43"/>
    </row>
    <row r="82" spans="1:10" ht="30" customHeight="1">
      <c r="A82" s="341"/>
      <c r="B82" s="341"/>
      <c r="C82" s="46" t="s">
        <v>845</v>
      </c>
      <c r="D82" s="163">
        <v>165</v>
      </c>
      <c r="E82" s="163">
        <v>105</v>
      </c>
      <c r="F82" s="163">
        <v>70</v>
      </c>
      <c r="G82" s="163"/>
      <c r="H82" s="163"/>
      <c r="I82" s="163"/>
      <c r="J82" s="43"/>
    </row>
    <row r="83" spans="1:10" ht="30" customHeight="1">
      <c r="A83" s="341"/>
      <c r="B83" s="341"/>
      <c r="C83" s="46" t="s">
        <v>846</v>
      </c>
      <c r="D83" s="163">
        <v>15</v>
      </c>
      <c r="E83" s="163">
        <v>9</v>
      </c>
      <c r="F83" s="163">
        <v>6</v>
      </c>
      <c r="G83" s="163"/>
      <c r="H83" s="163"/>
      <c r="I83" s="163"/>
      <c r="J83" s="43"/>
    </row>
    <row r="84" spans="1:10" ht="30" customHeight="1">
      <c r="A84" s="341"/>
      <c r="B84" s="341"/>
      <c r="C84" s="46" t="s">
        <v>847</v>
      </c>
      <c r="D84" s="163">
        <v>341</v>
      </c>
      <c r="E84" s="163"/>
      <c r="F84" s="163"/>
      <c r="G84" s="163"/>
      <c r="H84" s="163"/>
      <c r="I84" s="163"/>
      <c r="J84" s="43"/>
    </row>
    <row r="85" spans="1:10" ht="30" customHeight="1">
      <c r="A85" s="341"/>
      <c r="B85" s="341"/>
      <c r="C85" s="46" t="s">
        <v>848</v>
      </c>
      <c r="D85" s="163">
        <v>128</v>
      </c>
      <c r="E85" s="163"/>
      <c r="F85" s="163"/>
      <c r="G85" s="163"/>
      <c r="H85" s="163"/>
      <c r="I85" s="163"/>
      <c r="J85" s="43"/>
    </row>
    <row r="86" spans="1:10" ht="30" customHeight="1">
      <c r="A86" s="341"/>
      <c r="B86" s="341"/>
      <c r="C86" s="46" t="s">
        <v>849</v>
      </c>
      <c r="D86" s="163">
        <v>500</v>
      </c>
      <c r="E86" s="163"/>
      <c r="F86" s="163"/>
      <c r="G86" s="163"/>
      <c r="H86" s="163"/>
      <c r="I86" s="163"/>
      <c r="J86" s="43"/>
    </row>
    <row r="87" spans="1:10" ht="30" customHeight="1">
      <c r="A87" s="341"/>
      <c r="B87" s="341"/>
      <c r="C87" s="46" t="s">
        <v>850</v>
      </c>
      <c r="D87" s="163">
        <v>-9</v>
      </c>
      <c r="E87" s="163"/>
      <c r="F87" s="163"/>
      <c r="G87" s="163"/>
      <c r="H87" s="163"/>
      <c r="I87" s="163"/>
      <c r="J87" s="43"/>
    </row>
    <row r="88" spans="1:10" ht="30" customHeight="1">
      <c r="A88" s="341"/>
      <c r="B88" s="341"/>
      <c r="C88" s="46" t="s">
        <v>851</v>
      </c>
      <c r="D88" s="163"/>
      <c r="E88" s="163">
        <v>15</v>
      </c>
      <c r="F88" s="163">
        <v>10</v>
      </c>
      <c r="G88" s="163"/>
      <c r="H88" s="163"/>
      <c r="I88" s="163"/>
      <c r="J88" s="43"/>
    </row>
    <row r="89" spans="1:10" ht="30" customHeight="1">
      <c r="A89" s="341"/>
      <c r="B89" s="341"/>
      <c r="C89" s="46" t="s">
        <v>852</v>
      </c>
      <c r="D89" s="163">
        <v>-426</v>
      </c>
      <c r="E89" s="163"/>
      <c r="F89" s="163"/>
      <c r="G89" s="163"/>
      <c r="H89" s="163"/>
      <c r="I89" s="163"/>
      <c r="J89" s="43"/>
    </row>
    <row r="90" spans="1:10" ht="30" customHeight="1">
      <c r="A90" s="43">
        <v>36</v>
      </c>
      <c r="B90" s="348" t="s">
        <v>790</v>
      </c>
      <c r="C90" s="349"/>
      <c r="D90" s="281">
        <f t="shared" ref="D90:I90" si="14">SUM(D91:D91)</f>
        <v>260</v>
      </c>
      <c r="E90" s="281">
        <f t="shared" si="14"/>
        <v>0</v>
      </c>
      <c r="F90" s="281">
        <f t="shared" si="14"/>
        <v>-912</v>
      </c>
      <c r="G90" s="281">
        <f t="shared" si="14"/>
        <v>0</v>
      </c>
      <c r="H90" s="281">
        <f t="shared" si="14"/>
        <v>0</v>
      </c>
      <c r="I90" s="281">
        <f t="shared" si="14"/>
        <v>0</v>
      </c>
      <c r="J90" s="287"/>
    </row>
    <row r="91" spans="1:10" ht="30" customHeight="1">
      <c r="A91" s="273"/>
      <c r="B91" s="273"/>
      <c r="C91" s="46" t="s">
        <v>853</v>
      </c>
      <c r="D91" s="163">
        <v>260</v>
      </c>
      <c r="E91" s="163"/>
      <c r="F91" s="163">
        <v>-912</v>
      </c>
      <c r="G91" s="163"/>
      <c r="H91" s="163"/>
      <c r="I91" s="163"/>
      <c r="J91" s="43"/>
    </row>
    <row r="92" spans="1:10" ht="30" customHeight="1">
      <c r="A92" s="43">
        <v>37</v>
      </c>
      <c r="B92" s="348" t="s">
        <v>854</v>
      </c>
      <c r="C92" s="349"/>
      <c r="D92" s="281">
        <f t="shared" ref="D92:I92" si="15">SUM(D93:D93)</f>
        <v>136</v>
      </c>
      <c r="E92" s="281">
        <f t="shared" si="15"/>
        <v>0</v>
      </c>
      <c r="F92" s="281">
        <f t="shared" si="15"/>
        <v>0</v>
      </c>
      <c r="G92" s="281">
        <f t="shared" si="15"/>
        <v>0</v>
      </c>
      <c r="H92" s="281">
        <f t="shared" si="15"/>
        <v>0</v>
      </c>
      <c r="I92" s="281">
        <f t="shared" si="15"/>
        <v>0</v>
      </c>
      <c r="J92" s="287"/>
    </row>
    <row r="93" spans="1:10" ht="30" customHeight="1">
      <c r="A93" s="273"/>
      <c r="B93" s="273"/>
      <c r="C93" s="46" t="s">
        <v>855</v>
      </c>
      <c r="D93" s="163">
        <v>136</v>
      </c>
      <c r="E93" s="163"/>
      <c r="F93" s="163"/>
      <c r="G93" s="163"/>
      <c r="H93" s="163"/>
      <c r="I93" s="163"/>
      <c r="J93" s="43"/>
    </row>
    <row r="94" spans="1:10" ht="30" customHeight="1">
      <c r="A94" s="43">
        <v>38</v>
      </c>
      <c r="B94" s="348" t="s">
        <v>794</v>
      </c>
      <c r="C94" s="349"/>
      <c r="D94" s="281">
        <f t="shared" ref="D94:I94" si="16">SUM(D95:D96)</f>
        <v>4268</v>
      </c>
      <c r="E94" s="281">
        <f t="shared" si="16"/>
        <v>0</v>
      </c>
      <c r="F94" s="281">
        <f t="shared" si="16"/>
        <v>0</v>
      </c>
      <c r="G94" s="281">
        <f t="shared" si="16"/>
        <v>0</v>
      </c>
      <c r="H94" s="281">
        <f t="shared" si="16"/>
        <v>2000</v>
      </c>
      <c r="I94" s="281">
        <f t="shared" si="16"/>
        <v>0</v>
      </c>
      <c r="J94" s="287"/>
    </row>
    <row r="95" spans="1:10" ht="30" customHeight="1">
      <c r="A95" s="357"/>
      <c r="B95" s="357"/>
      <c r="C95" s="46" t="s">
        <v>856</v>
      </c>
      <c r="D95" s="163">
        <v>4245</v>
      </c>
      <c r="E95" s="163"/>
      <c r="F95" s="163"/>
      <c r="G95" s="163"/>
      <c r="H95" s="163">
        <v>2000</v>
      </c>
      <c r="I95" s="163"/>
      <c r="J95" s="47"/>
    </row>
    <row r="96" spans="1:10" ht="30" customHeight="1">
      <c r="A96" s="364"/>
      <c r="B96" s="364"/>
      <c r="C96" s="46" t="s">
        <v>857</v>
      </c>
      <c r="D96" s="163">
        <v>23</v>
      </c>
      <c r="E96" s="163"/>
      <c r="F96" s="163"/>
      <c r="G96" s="163"/>
      <c r="H96" s="163"/>
      <c r="I96" s="163"/>
      <c r="J96" s="43"/>
    </row>
    <row r="97" spans="1:10" ht="30" customHeight="1">
      <c r="A97" s="43">
        <v>39</v>
      </c>
      <c r="B97" s="348" t="s">
        <v>595</v>
      </c>
      <c r="C97" s="349"/>
      <c r="D97" s="281">
        <f t="shared" ref="D97:I97" si="17">SUM(D98:D98)</f>
        <v>47</v>
      </c>
      <c r="E97" s="281">
        <f t="shared" si="17"/>
        <v>0</v>
      </c>
      <c r="F97" s="281">
        <f t="shared" si="17"/>
        <v>0</v>
      </c>
      <c r="G97" s="281">
        <f t="shared" si="17"/>
        <v>0</v>
      </c>
      <c r="H97" s="281">
        <f t="shared" si="17"/>
        <v>0</v>
      </c>
      <c r="I97" s="281">
        <f t="shared" si="17"/>
        <v>0</v>
      </c>
      <c r="J97" s="287"/>
    </row>
    <row r="98" spans="1:10" ht="30" customHeight="1">
      <c r="A98" s="276"/>
      <c r="B98" s="276"/>
      <c r="C98" s="46" t="s">
        <v>858</v>
      </c>
      <c r="D98" s="163">
        <v>47</v>
      </c>
      <c r="E98" s="163"/>
      <c r="F98" s="163"/>
      <c r="G98" s="163"/>
      <c r="H98" s="163"/>
      <c r="I98" s="163"/>
      <c r="J98" s="43"/>
    </row>
  </sheetData>
  <mergeCells count="66">
    <mergeCell ref="B63:B72"/>
    <mergeCell ref="B74:B79"/>
    <mergeCell ref="B81:B89"/>
    <mergeCell ref="B95:B96"/>
    <mergeCell ref="B97:C97"/>
    <mergeCell ref="B73:C73"/>
    <mergeCell ref="B80:C80"/>
    <mergeCell ref="B90:C90"/>
    <mergeCell ref="B92:C92"/>
    <mergeCell ref="B94:C94"/>
    <mergeCell ref="A34:A36"/>
    <mergeCell ref="A40:A41"/>
    <mergeCell ref="A43:A46"/>
    <mergeCell ref="A48:A49"/>
    <mergeCell ref="A51:A56"/>
    <mergeCell ref="A58:A61"/>
    <mergeCell ref="A63:A72"/>
    <mergeCell ref="A74:A79"/>
    <mergeCell ref="A81:A89"/>
    <mergeCell ref="A95:A96"/>
    <mergeCell ref="B57:C57"/>
    <mergeCell ref="B62:C62"/>
    <mergeCell ref="B58:B61"/>
    <mergeCell ref="B31:C31"/>
    <mergeCell ref="B32:C32"/>
    <mergeCell ref="B33:C33"/>
    <mergeCell ref="B37:C37"/>
    <mergeCell ref="B39:C39"/>
    <mergeCell ref="B34:B36"/>
    <mergeCell ref="B40:B41"/>
    <mergeCell ref="B43:B46"/>
    <mergeCell ref="B48:B49"/>
    <mergeCell ref="B51:B56"/>
    <mergeCell ref="B42:C42"/>
    <mergeCell ref="B47:C47"/>
    <mergeCell ref="B50:C50"/>
    <mergeCell ref="B26:C26"/>
    <mergeCell ref="B27:C27"/>
    <mergeCell ref="B28:C28"/>
    <mergeCell ref="B29:C29"/>
    <mergeCell ref="B30:C30"/>
    <mergeCell ref="B21:C21"/>
    <mergeCell ref="B22:C22"/>
    <mergeCell ref="B23:C23"/>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J1"/>
    <mergeCell ref="A2:J2"/>
    <mergeCell ref="B3:C3"/>
    <mergeCell ref="B4:C4"/>
    <mergeCell ref="B5:C5"/>
  </mergeCells>
  <phoneticPr fontId="10"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dimension ref="A1:C9"/>
  <sheetViews>
    <sheetView workbookViewId="0">
      <selection activeCell="A19" sqref="A19"/>
    </sheetView>
  </sheetViews>
  <sheetFormatPr defaultColWidth="30.25" defaultRowHeight="24.75" customHeight="1"/>
  <sheetData>
    <row r="1" spans="1:3" ht="24.75" customHeight="1">
      <c r="A1" s="320" t="s">
        <v>869</v>
      </c>
      <c r="B1" s="320"/>
      <c r="C1" s="371"/>
    </row>
    <row r="2" spans="1:3" ht="24.75" customHeight="1">
      <c r="A2" s="372" t="s">
        <v>7</v>
      </c>
      <c r="B2" s="373"/>
      <c r="C2" s="371"/>
    </row>
    <row r="3" spans="1:3" ht="24.75" customHeight="1">
      <c r="A3" s="374" t="s">
        <v>870</v>
      </c>
      <c r="B3" s="374"/>
      <c r="C3" s="375"/>
    </row>
    <row r="4" spans="1:3" ht="24.75" customHeight="1">
      <c r="A4" s="1" t="s">
        <v>799</v>
      </c>
      <c r="B4" s="1" t="s">
        <v>871</v>
      </c>
      <c r="C4" s="1" t="s">
        <v>12</v>
      </c>
    </row>
    <row r="5" spans="1:3" ht="24.75" customHeight="1">
      <c r="A5" s="3" t="s">
        <v>800</v>
      </c>
      <c r="B5" s="72"/>
      <c r="C5" s="72">
        <v>1283048</v>
      </c>
    </row>
    <row r="6" spans="1:3" ht="24.75" customHeight="1">
      <c r="A6" s="3" t="s">
        <v>801</v>
      </c>
      <c r="B6" s="295">
        <v>1339600</v>
      </c>
      <c r="C6" s="72"/>
    </row>
    <row r="7" spans="1:3" ht="24.75" customHeight="1">
      <c r="A7" s="3" t="s">
        <v>872</v>
      </c>
      <c r="B7" s="72"/>
      <c r="C7" s="72">
        <v>159865</v>
      </c>
    </row>
    <row r="8" spans="1:3" ht="24.75" customHeight="1">
      <c r="A8" s="3" t="s">
        <v>873</v>
      </c>
      <c r="B8" s="72"/>
      <c r="C8" s="72">
        <v>382693</v>
      </c>
    </row>
    <row r="9" spans="1:3" ht="24.75" customHeight="1">
      <c r="A9" s="3" t="s">
        <v>807</v>
      </c>
      <c r="B9" s="72"/>
      <c r="C9" s="72">
        <v>1325159</v>
      </c>
    </row>
  </sheetData>
  <mergeCells count="3">
    <mergeCell ref="A1:C1"/>
    <mergeCell ref="A2:C2"/>
    <mergeCell ref="A3:C3"/>
  </mergeCells>
  <phoneticPr fontId="10"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XFC12"/>
  <sheetViews>
    <sheetView zoomScale="130" zoomScaleNormal="130" workbookViewId="0">
      <selection activeCell="A20" sqref="A20"/>
    </sheetView>
  </sheetViews>
  <sheetFormatPr defaultColWidth="18.125" defaultRowHeight="14.25"/>
  <cols>
    <col min="1" max="1" width="48.125" style="22" customWidth="1"/>
    <col min="2" max="3" width="18.875" style="22" customWidth="1"/>
    <col min="4" max="16383" width="18.125" style="22" customWidth="1"/>
  </cols>
  <sheetData>
    <row r="1" spans="1:3" s="22" customFormat="1" ht="27.75" customHeight="1">
      <c r="A1" s="376" t="s">
        <v>874</v>
      </c>
      <c r="B1" s="377"/>
      <c r="C1" s="377"/>
    </row>
    <row r="2" spans="1:3" s="22" customFormat="1" ht="13.5">
      <c r="A2" s="378" t="s">
        <v>875</v>
      </c>
      <c r="B2" s="378"/>
      <c r="C2" s="378"/>
    </row>
    <row r="3" spans="1:3" s="22" customFormat="1" ht="13.5">
      <c r="A3" s="23" t="s">
        <v>876</v>
      </c>
      <c r="B3" s="23" t="s">
        <v>871</v>
      </c>
      <c r="C3" s="23" t="s">
        <v>12</v>
      </c>
    </row>
    <row r="4" spans="1:3" s="22" customFormat="1" ht="13.5">
      <c r="A4" s="24" t="s">
        <v>877</v>
      </c>
      <c r="B4" s="290"/>
      <c r="C4" s="291">
        <v>115.05</v>
      </c>
    </row>
    <row r="5" spans="1:3" s="22" customFormat="1" ht="13.5">
      <c r="A5" s="25" t="s">
        <v>878</v>
      </c>
      <c r="B5" s="292">
        <v>117.75</v>
      </c>
      <c r="C5" s="290"/>
    </row>
    <row r="6" spans="1:3" s="22" customFormat="1" ht="13.5">
      <c r="A6" s="25" t="s">
        <v>879</v>
      </c>
      <c r="B6" s="290"/>
      <c r="C6" s="292">
        <f>SUM(C7:C8)</f>
        <v>14.44</v>
      </c>
    </row>
    <row r="7" spans="1:3" s="22" customFormat="1" ht="13.5">
      <c r="A7" s="25" t="s">
        <v>880</v>
      </c>
      <c r="B7" s="290"/>
      <c r="C7" s="292"/>
    </row>
    <row r="8" spans="1:3" s="22" customFormat="1" ht="13.5">
      <c r="A8" s="25" t="s">
        <v>881</v>
      </c>
      <c r="B8" s="290"/>
      <c r="C8" s="292">
        <v>14.44</v>
      </c>
    </row>
    <row r="9" spans="1:3" s="22" customFormat="1" ht="13.5">
      <c r="A9" s="25" t="s">
        <v>882</v>
      </c>
      <c r="B9" s="290"/>
      <c r="C9" s="292">
        <v>18.32</v>
      </c>
    </row>
    <row r="10" spans="1:3" s="22" customFormat="1" ht="13.5">
      <c r="A10" s="25" t="s">
        <v>883</v>
      </c>
      <c r="B10" s="290"/>
      <c r="C10" s="292">
        <v>117.71</v>
      </c>
    </row>
    <row r="11" spans="1:3" s="22" customFormat="1" ht="13.5">
      <c r="A11" s="25" t="s">
        <v>884</v>
      </c>
      <c r="B11" s="292">
        <v>0</v>
      </c>
      <c r="C11" s="290" t="s">
        <v>885</v>
      </c>
    </row>
    <row r="12" spans="1:3" s="22" customFormat="1" ht="13.5">
      <c r="A12" s="26" t="s">
        <v>886</v>
      </c>
      <c r="B12" s="293">
        <v>117.65</v>
      </c>
      <c r="C12" s="294" t="s">
        <v>885</v>
      </c>
    </row>
  </sheetData>
  <mergeCells count="2">
    <mergeCell ref="A1:C1"/>
    <mergeCell ref="A2:C2"/>
  </mergeCells>
  <phoneticPr fontId="10" type="noConversion"/>
  <pageMargins left="0.7" right="0.7" top="0.75" bottom="0.75" header="0.3" footer="0.3"/>
  <pageSetup paperSize="9" orientation="portrait"/>
</worksheet>
</file>

<file path=xl/worksheets/sheet16.xml><?xml version="1.0" encoding="utf-8"?>
<worksheet xmlns="http://schemas.openxmlformats.org/spreadsheetml/2006/main" xmlns:r="http://schemas.openxmlformats.org/officeDocument/2006/relationships">
  <dimension ref="A1:F18"/>
  <sheetViews>
    <sheetView showZeros="0" workbookViewId="0">
      <selection activeCell="G1" sqref="G1:O1048576"/>
    </sheetView>
  </sheetViews>
  <sheetFormatPr defaultColWidth="9" defaultRowHeight="14.25"/>
  <cols>
    <col min="1" max="1" width="35.5" style="84" customWidth="1"/>
    <col min="2" max="2" width="12.875" style="129" customWidth="1"/>
    <col min="3" max="3" width="11.5" style="84" customWidth="1"/>
    <col min="4" max="4" width="9.375" style="84" customWidth="1"/>
    <col min="5" max="5" width="10.625" style="84" customWidth="1"/>
    <col min="6" max="6" width="10.75" style="84" customWidth="1"/>
    <col min="7" max="16384" width="9" style="84"/>
  </cols>
  <sheetData>
    <row r="1" spans="1:6" s="83" customFormat="1" ht="29.25" customHeight="1">
      <c r="A1" s="303" t="s">
        <v>887</v>
      </c>
      <c r="B1" s="379"/>
      <c r="C1" s="303"/>
      <c r="D1" s="303"/>
      <c r="E1" s="303"/>
      <c r="F1" s="303"/>
    </row>
    <row r="2" spans="1:6" s="83" customFormat="1" ht="29.25" customHeight="1">
      <c r="A2" s="305" t="s">
        <v>7</v>
      </c>
      <c r="B2" s="311"/>
      <c r="C2" s="307"/>
      <c r="D2" s="307"/>
      <c r="E2" s="307"/>
      <c r="F2" s="307"/>
    </row>
    <row r="3" spans="1:6" ht="24.95" customHeight="1">
      <c r="A3" s="344" t="s">
        <v>8</v>
      </c>
      <c r="B3" s="380"/>
      <c r="C3" s="344"/>
      <c r="D3" s="344"/>
      <c r="E3" s="344"/>
      <c r="F3" s="344"/>
    </row>
    <row r="4" spans="1:6" s="103" customFormat="1" ht="45.75" customHeight="1">
      <c r="A4" s="9" t="s">
        <v>540</v>
      </c>
      <c r="B4" s="8" t="s">
        <v>10</v>
      </c>
      <c r="C4" s="9" t="s">
        <v>11</v>
      </c>
      <c r="D4" s="9" t="s">
        <v>12</v>
      </c>
      <c r="E4" s="9" t="s">
        <v>13</v>
      </c>
      <c r="F4" s="9" t="s">
        <v>14</v>
      </c>
    </row>
    <row r="5" spans="1:6" ht="24" customHeight="1">
      <c r="A5" s="152" t="s">
        <v>888</v>
      </c>
      <c r="B5" s="87"/>
      <c r="C5" s="153"/>
      <c r="D5" s="153"/>
      <c r="E5" s="111"/>
      <c r="F5" s="111"/>
    </row>
    <row r="6" spans="1:6" ht="24" customHeight="1">
      <c r="A6" s="152" t="s">
        <v>889</v>
      </c>
      <c r="B6" s="87"/>
      <c r="C6" s="154"/>
      <c r="D6" s="154"/>
      <c r="E6" s="155"/>
      <c r="F6" s="155"/>
    </row>
    <row r="7" spans="1:6" ht="24" customHeight="1">
      <c r="A7" s="152" t="s">
        <v>890</v>
      </c>
      <c r="B7" s="87">
        <v>28801</v>
      </c>
      <c r="C7" s="154">
        <v>53915</v>
      </c>
      <c r="D7" s="154">
        <v>54000</v>
      </c>
      <c r="E7" s="155">
        <f>D7/C7</f>
        <v>1.0015765556895113</v>
      </c>
      <c r="F7" s="155">
        <v>0.453840562151684</v>
      </c>
    </row>
    <row r="8" spans="1:6" ht="24" customHeight="1">
      <c r="A8" s="152" t="s">
        <v>891</v>
      </c>
      <c r="B8" s="87">
        <v>500</v>
      </c>
      <c r="C8" s="156">
        <v>4476</v>
      </c>
      <c r="D8" s="154">
        <v>4514</v>
      </c>
      <c r="E8" s="155">
        <f t="shared" ref="E8:E18" si="0">D8/C8</f>
        <v>1.0084897229669347</v>
      </c>
      <c r="F8" s="155">
        <v>0.77926685061095802</v>
      </c>
    </row>
    <row r="9" spans="1:6" ht="24" customHeight="1">
      <c r="A9" s="152" t="s">
        <v>892</v>
      </c>
      <c r="B9" s="93">
        <v>4000</v>
      </c>
      <c r="C9" s="154">
        <v>3756</v>
      </c>
      <c r="D9" s="154">
        <v>3454</v>
      </c>
      <c r="E9" s="155">
        <f t="shared" si="0"/>
        <v>0.91959531416400431</v>
      </c>
      <c r="F9" s="155">
        <v>-0.23887174966945801</v>
      </c>
    </row>
    <row r="10" spans="1:6" ht="24" customHeight="1">
      <c r="A10" s="152" t="s">
        <v>893</v>
      </c>
      <c r="B10" s="93">
        <v>225</v>
      </c>
      <c r="C10" s="154">
        <v>0</v>
      </c>
      <c r="D10" s="154"/>
      <c r="E10" s="155"/>
      <c r="F10" s="155">
        <v>-1</v>
      </c>
    </row>
    <row r="11" spans="1:6" ht="24" customHeight="1">
      <c r="A11" s="152" t="s">
        <v>894</v>
      </c>
      <c r="B11" s="93">
        <v>0</v>
      </c>
      <c r="C11" s="154">
        <v>0</v>
      </c>
      <c r="D11" s="154"/>
      <c r="E11" s="155"/>
      <c r="F11" s="155"/>
    </row>
    <row r="12" spans="1:6" ht="24" customHeight="1">
      <c r="A12" s="152" t="s">
        <v>895</v>
      </c>
      <c r="B12" s="93"/>
      <c r="C12" s="154">
        <v>3000</v>
      </c>
      <c r="D12" s="154">
        <v>3154</v>
      </c>
      <c r="E12" s="155"/>
      <c r="F12" s="155"/>
    </row>
    <row r="13" spans="1:6" ht="24" customHeight="1">
      <c r="A13" s="157" t="s">
        <v>39</v>
      </c>
      <c r="B13" s="93">
        <v>33526</v>
      </c>
      <c r="C13" s="154">
        <v>65147</v>
      </c>
      <c r="D13" s="154">
        <f>SUM(D7:D12)</f>
        <v>65122</v>
      </c>
      <c r="E13" s="155">
        <f t="shared" si="0"/>
        <v>0.9996162524751715</v>
      </c>
      <c r="F13" s="155">
        <v>0.47261544027859398</v>
      </c>
    </row>
    <row r="14" spans="1:6" ht="24" customHeight="1">
      <c r="A14" s="158" t="s">
        <v>896</v>
      </c>
      <c r="B14" s="93">
        <v>0</v>
      </c>
      <c r="C14" s="154">
        <v>475533</v>
      </c>
      <c r="D14" s="154">
        <v>462833</v>
      </c>
      <c r="E14" s="155">
        <f t="shared" si="0"/>
        <v>0.97329312581881799</v>
      </c>
      <c r="F14" s="155">
        <v>-4.3249165383303499E-2</v>
      </c>
    </row>
    <row r="15" spans="1:6" ht="24" customHeight="1">
      <c r="A15" s="159" t="s">
        <v>897</v>
      </c>
      <c r="B15" s="93">
        <v>48253</v>
      </c>
      <c r="C15" s="154">
        <v>48253</v>
      </c>
      <c r="D15" s="154">
        <v>48253</v>
      </c>
      <c r="E15" s="155">
        <f t="shared" si="0"/>
        <v>1</v>
      </c>
      <c r="F15" s="155">
        <v>-0.31160567800841699</v>
      </c>
    </row>
    <row r="16" spans="1:6" ht="24" customHeight="1">
      <c r="A16" s="159" t="s">
        <v>898</v>
      </c>
      <c r="B16" s="93">
        <v>4540</v>
      </c>
      <c r="C16" s="154">
        <v>46485</v>
      </c>
      <c r="D16" s="154">
        <v>44591</v>
      </c>
      <c r="E16" s="155">
        <f t="shared" si="0"/>
        <v>0.95925567387329247</v>
      </c>
      <c r="F16" s="155">
        <v>5.70238989929355</v>
      </c>
    </row>
    <row r="17" spans="1:6" ht="24" customHeight="1">
      <c r="A17" s="159" t="s">
        <v>43</v>
      </c>
      <c r="B17" s="93">
        <v>42003</v>
      </c>
      <c r="C17" s="154">
        <v>23233</v>
      </c>
      <c r="D17" s="154">
        <v>32963</v>
      </c>
      <c r="E17" s="155">
        <f t="shared" si="0"/>
        <v>1.4188008436275987</v>
      </c>
      <c r="F17" s="155">
        <v>3.0061560576232001E-2</v>
      </c>
    </row>
    <row r="18" spans="1:6" ht="24" customHeight="1">
      <c r="A18" s="157" t="s">
        <v>49</v>
      </c>
      <c r="B18" s="93">
        <v>128322</v>
      </c>
      <c r="C18" s="154">
        <v>658651</v>
      </c>
      <c r="D18" s="154">
        <f>SUM(D13:D17)</f>
        <v>653762</v>
      </c>
      <c r="E18" s="155">
        <f t="shared" si="0"/>
        <v>0.99257725259659513</v>
      </c>
      <c r="F18" s="155">
        <v>2.67556217273992E-2</v>
      </c>
    </row>
  </sheetData>
  <mergeCells count="3">
    <mergeCell ref="A1:F1"/>
    <mergeCell ref="A2:F2"/>
    <mergeCell ref="A3:F3"/>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17.xml><?xml version="1.0" encoding="utf-8"?>
<worksheet xmlns="http://schemas.openxmlformats.org/spreadsheetml/2006/main" xmlns:r="http://schemas.openxmlformats.org/officeDocument/2006/relationships">
  <dimension ref="A1:F69"/>
  <sheetViews>
    <sheetView showZeros="0" workbookViewId="0">
      <selection activeCell="G1" sqref="G1:O1048576"/>
    </sheetView>
  </sheetViews>
  <sheetFormatPr defaultColWidth="9" defaultRowHeight="33.75" customHeight="1"/>
  <cols>
    <col min="1" max="1" width="59.875" style="7" customWidth="1"/>
    <col min="2" max="2" width="12.375" style="124" customWidth="1"/>
    <col min="3" max="3" width="12.125" style="125" customWidth="1"/>
    <col min="4" max="4" width="10.25" style="126" customWidth="1"/>
    <col min="5" max="5" width="10.375" style="127" customWidth="1"/>
    <col min="6" max="6" width="12.125" style="128" customWidth="1"/>
  </cols>
  <sheetData>
    <row r="1" spans="1:6" s="83" customFormat="1" ht="33.75" customHeight="1">
      <c r="A1" s="304" t="s">
        <v>899</v>
      </c>
      <c r="B1" s="304"/>
      <c r="C1" s="304"/>
      <c r="D1" s="304"/>
      <c r="E1" s="304"/>
      <c r="F1" s="304"/>
    </row>
    <row r="2" spans="1:6" s="84" customFormat="1" ht="33.75" customHeight="1">
      <c r="A2" s="305" t="s">
        <v>7</v>
      </c>
      <c r="B2" s="311"/>
      <c r="C2" s="307"/>
      <c r="D2" s="311"/>
      <c r="E2" s="307"/>
      <c r="F2" s="307"/>
    </row>
    <row r="3" spans="1:6" ht="33.75" customHeight="1">
      <c r="A3" s="381" t="s">
        <v>8</v>
      </c>
      <c r="B3" s="382"/>
      <c r="C3" s="381"/>
      <c r="D3" s="382"/>
      <c r="E3" s="381"/>
      <c r="F3" s="381"/>
    </row>
    <row r="4" spans="1:6" ht="33.75" customHeight="1">
      <c r="A4" s="8" t="s">
        <v>799</v>
      </c>
      <c r="B4" s="8" t="s">
        <v>10</v>
      </c>
      <c r="C4" s="57" t="s">
        <v>11</v>
      </c>
      <c r="D4" s="130" t="s">
        <v>12</v>
      </c>
      <c r="E4" s="107" t="s">
        <v>13</v>
      </c>
      <c r="F4" s="107" t="s">
        <v>14</v>
      </c>
    </row>
    <row r="5" spans="1:6" ht="33.75" customHeight="1">
      <c r="A5" s="131" t="s">
        <v>900</v>
      </c>
      <c r="B5" s="132">
        <v>9</v>
      </c>
      <c r="C5" s="133">
        <v>38</v>
      </c>
      <c r="D5" s="134">
        <v>38</v>
      </c>
      <c r="E5" s="135">
        <f>D5/C5</f>
        <v>1</v>
      </c>
      <c r="F5" s="135">
        <v>-0.46478873239436602</v>
      </c>
    </row>
    <row r="6" spans="1:6" ht="33.75" customHeight="1">
      <c r="A6" s="131" t="s">
        <v>901</v>
      </c>
      <c r="B6" s="132">
        <v>9</v>
      </c>
      <c r="C6" s="133">
        <v>38</v>
      </c>
      <c r="D6" s="134">
        <v>38</v>
      </c>
      <c r="E6" s="135">
        <f t="shared" ref="E6:E16" si="0">D6/C6</f>
        <v>1</v>
      </c>
      <c r="F6" s="135">
        <v>-0.46478873239436602</v>
      </c>
    </row>
    <row r="7" spans="1:6" ht="33.75" customHeight="1">
      <c r="A7" s="74" t="s">
        <v>902</v>
      </c>
      <c r="B7" s="132">
        <v>9</v>
      </c>
      <c r="C7" s="133">
        <v>38</v>
      </c>
      <c r="D7" s="134">
        <v>38</v>
      </c>
      <c r="E7" s="135">
        <f t="shared" si="0"/>
        <v>1</v>
      </c>
      <c r="F7" s="135">
        <v>-0.05</v>
      </c>
    </row>
    <row r="8" spans="1:6" ht="33.75" customHeight="1">
      <c r="A8" s="136" t="s">
        <v>903</v>
      </c>
      <c r="B8" s="137">
        <v>441</v>
      </c>
      <c r="C8" s="93">
        <v>18</v>
      </c>
      <c r="D8" s="138"/>
      <c r="E8" s="135">
        <f t="shared" si="0"/>
        <v>0</v>
      </c>
      <c r="F8" s="139">
        <v>-1</v>
      </c>
    </row>
    <row r="9" spans="1:6" ht="33.75" customHeight="1">
      <c r="A9" s="136" t="s">
        <v>907</v>
      </c>
      <c r="B9" s="137">
        <v>0</v>
      </c>
      <c r="C9" s="93">
        <v>10000</v>
      </c>
      <c r="D9" s="138">
        <v>3000</v>
      </c>
      <c r="E9" s="135">
        <f t="shared" si="0"/>
        <v>0.3</v>
      </c>
      <c r="F9" s="139"/>
    </row>
    <row r="10" spans="1:6" ht="33.75" customHeight="1">
      <c r="A10" s="136" t="s">
        <v>908</v>
      </c>
      <c r="B10" s="137">
        <v>0</v>
      </c>
      <c r="C10" s="93">
        <v>10000</v>
      </c>
      <c r="D10" s="138">
        <v>3000</v>
      </c>
      <c r="E10" s="135">
        <f t="shared" si="0"/>
        <v>0.3</v>
      </c>
      <c r="F10" s="139"/>
    </row>
    <row r="11" spans="1:6" ht="33.75" customHeight="1">
      <c r="A11" s="136" t="s">
        <v>909</v>
      </c>
      <c r="B11" s="137">
        <v>0</v>
      </c>
      <c r="C11" s="93">
        <v>10000</v>
      </c>
      <c r="D11" s="138">
        <v>3000</v>
      </c>
      <c r="E11" s="135">
        <f t="shared" si="0"/>
        <v>0.3</v>
      </c>
      <c r="F11" s="139"/>
    </row>
    <row r="12" spans="1:6" s="7" customFormat="1" ht="33.75" customHeight="1">
      <c r="A12" s="136" t="s">
        <v>910</v>
      </c>
      <c r="B12" s="137">
        <v>32679</v>
      </c>
      <c r="C12" s="93">
        <v>122343</v>
      </c>
      <c r="D12" s="138">
        <v>108350</v>
      </c>
      <c r="E12" s="135">
        <f t="shared" si="0"/>
        <v>0.88562484163376731</v>
      </c>
      <c r="F12" s="139">
        <v>0.95641183055866497</v>
      </c>
    </row>
    <row r="13" spans="1:6" s="7" customFormat="1" ht="33.75" customHeight="1">
      <c r="A13" s="136" t="s">
        <v>911</v>
      </c>
      <c r="B13" s="137">
        <v>8816</v>
      </c>
      <c r="C13" s="93">
        <v>28656</v>
      </c>
      <c r="D13" s="138">
        <v>26095</v>
      </c>
      <c r="E13" s="135">
        <f t="shared" si="0"/>
        <v>0.91062953657174761</v>
      </c>
      <c r="F13" s="139">
        <v>0.40424043480600502</v>
      </c>
    </row>
    <row r="14" spans="1:6" s="7" customFormat="1" ht="33.75" customHeight="1">
      <c r="A14" s="136" t="s">
        <v>912</v>
      </c>
      <c r="B14" s="137">
        <v>1873</v>
      </c>
      <c r="C14" s="93">
        <v>7181</v>
      </c>
      <c r="D14" s="138">
        <v>7181</v>
      </c>
      <c r="E14" s="135">
        <f t="shared" si="0"/>
        <v>1</v>
      </c>
      <c r="F14" s="139">
        <v>-6.9698147428423396E-2</v>
      </c>
    </row>
    <row r="15" spans="1:6" s="7" customFormat="1" ht="33.75" customHeight="1">
      <c r="A15" s="92" t="s">
        <v>913</v>
      </c>
      <c r="B15" s="137">
        <v>1685</v>
      </c>
      <c r="C15" s="93">
        <v>6738</v>
      </c>
      <c r="D15" s="138">
        <v>6738</v>
      </c>
      <c r="E15" s="135">
        <f t="shared" si="0"/>
        <v>1</v>
      </c>
      <c r="F15" s="139">
        <v>22.4773519163763</v>
      </c>
    </row>
    <row r="16" spans="1:6" s="7" customFormat="1" ht="33.75" customHeight="1">
      <c r="A16" s="141" t="s">
        <v>914</v>
      </c>
      <c r="B16" s="137">
        <v>1051</v>
      </c>
      <c r="C16" s="93">
        <v>4263</v>
      </c>
      <c r="D16" s="138">
        <v>4263</v>
      </c>
      <c r="E16" s="135">
        <f t="shared" si="0"/>
        <v>1</v>
      </c>
      <c r="F16" s="139">
        <v>-0.56241018271402199</v>
      </c>
    </row>
    <row r="17" spans="1:6" s="7" customFormat="1" ht="33.75" customHeight="1">
      <c r="A17" s="136" t="s">
        <v>915</v>
      </c>
      <c r="B17" s="137">
        <v>1322</v>
      </c>
      <c r="C17" s="93">
        <v>2008</v>
      </c>
      <c r="D17" s="138">
        <v>266</v>
      </c>
      <c r="E17" s="135">
        <f t="shared" ref="E17:E27" si="1">D17/C17</f>
        <v>0.13247011952191234</v>
      </c>
      <c r="F17" s="139">
        <v>-7.6388888888888895E-2</v>
      </c>
    </row>
    <row r="18" spans="1:6" s="7" customFormat="1" ht="33.75" customHeight="1">
      <c r="A18" s="141" t="s">
        <v>916</v>
      </c>
      <c r="B18" s="137">
        <v>6</v>
      </c>
      <c r="C18" s="93">
        <v>88</v>
      </c>
      <c r="D18" s="138">
        <v>88</v>
      </c>
      <c r="E18" s="135">
        <f t="shared" si="1"/>
        <v>1</v>
      </c>
      <c r="F18" s="139">
        <v>87</v>
      </c>
    </row>
    <row r="19" spans="1:6" s="7" customFormat="1" ht="33.75" customHeight="1">
      <c r="A19" s="136" t="s">
        <v>917</v>
      </c>
      <c r="B19" s="137">
        <v>18</v>
      </c>
      <c r="C19" s="93">
        <v>117</v>
      </c>
      <c r="D19" s="138">
        <v>117</v>
      </c>
      <c r="E19" s="135">
        <f t="shared" si="1"/>
        <v>1</v>
      </c>
      <c r="F19" s="139">
        <v>-0.198630136986301</v>
      </c>
    </row>
    <row r="20" spans="1:6" s="7" customFormat="1" ht="33.75" customHeight="1">
      <c r="A20" s="136" t="s">
        <v>918</v>
      </c>
      <c r="B20" s="137">
        <v>68</v>
      </c>
      <c r="C20" s="93">
        <v>240</v>
      </c>
      <c r="D20" s="138">
        <v>240</v>
      </c>
      <c r="E20" s="135">
        <f t="shared" si="1"/>
        <v>1</v>
      </c>
      <c r="F20" s="139">
        <v>-0.4</v>
      </c>
    </row>
    <row r="21" spans="1:6" s="7" customFormat="1" ht="33.75" customHeight="1">
      <c r="A21" s="136" t="s">
        <v>919</v>
      </c>
      <c r="B21" s="137">
        <v>2793</v>
      </c>
      <c r="C21" s="93">
        <v>8021</v>
      </c>
      <c r="D21" s="138">
        <v>7202</v>
      </c>
      <c r="E21" s="135">
        <f t="shared" si="1"/>
        <v>0.89789303079416527</v>
      </c>
      <c r="F21" s="139"/>
    </row>
    <row r="22" spans="1:6" s="7" customFormat="1" ht="33.75" customHeight="1">
      <c r="A22" s="136" t="s">
        <v>920</v>
      </c>
      <c r="B22" s="137">
        <v>174</v>
      </c>
      <c r="C22" s="93">
        <v>600</v>
      </c>
      <c r="D22" s="138">
        <v>600</v>
      </c>
      <c r="E22" s="135">
        <f t="shared" si="1"/>
        <v>1</v>
      </c>
      <c r="F22" s="139"/>
    </row>
    <row r="23" spans="1:6" s="7" customFormat="1" ht="33.75" customHeight="1">
      <c r="A23" s="136" t="s">
        <v>921</v>
      </c>
      <c r="B23" s="137">
        <v>174</v>
      </c>
      <c r="C23" s="93">
        <v>600</v>
      </c>
      <c r="D23" s="138">
        <v>600</v>
      </c>
      <c r="E23" s="135">
        <f t="shared" si="1"/>
        <v>1</v>
      </c>
      <c r="F23" s="139"/>
    </row>
    <row r="24" spans="1:6" s="7" customFormat="1" ht="33.75" customHeight="1">
      <c r="A24" s="136" t="s">
        <v>922</v>
      </c>
      <c r="B24" s="137">
        <v>1015</v>
      </c>
      <c r="C24" s="93">
        <v>3498</v>
      </c>
      <c r="D24" s="138">
        <v>3498</v>
      </c>
      <c r="E24" s="135">
        <f t="shared" si="1"/>
        <v>1</v>
      </c>
      <c r="F24" s="139">
        <v>0.2</v>
      </c>
    </row>
    <row r="25" spans="1:6" s="7" customFormat="1" ht="33.75" customHeight="1">
      <c r="A25" s="136" t="s">
        <v>923</v>
      </c>
      <c r="B25" s="137">
        <v>1015</v>
      </c>
      <c r="C25" s="93">
        <v>3498</v>
      </c>
      <c r="D25" s="138">
        <v>3498</v>
      </c>
      <c r="E25" s="135">
        <f t="shared" si="1"/>
        <v>1</v>
      </c>
      <c r="F25" s="139">
        <v>0.2</v>
      </c>
    </row>
    <row r="26" spans="1:6" s="7" customFormat="1" ht="33.75" customHeight="1">
      <c r="A26" s="142" t="s">
        <v>924</v>
      </c>
      <c r="B26" s="137">
        <v>22674</v>
      </c>
      <c r="C26" s="93">
        <v>89589</v>
      </c>
      <c r="D26" s="138">
        <v>78157</v>
      </c>
      <c r="E26" s="135">
        <f t="shared" si="1"/>
        <v>0.87239504849925775</v>
      </c>
      <c r="F26" s="139">
        <v>1.36338070758996</v>
      </c>
    </row>
    <row r="27" spans="1:6" s="7" customFormat="1" ht="33.75" customHeight="1">
      <c r="A27" s="143" t="s">
        <v>925</v>
      </c>
      <c r="B27" s="137">
        <v>22674</v>
      </c>
      <c r="C27" s="93">
        <v>89589</v>
      </c>
      <c r="D27" s="138">
        <v>78157</v>
      </c>
      <c r="E27" s="135">
        <f t="shared" si="1"/>
        <v>0.87239504849925775</v>
      </c>
      <c r="F27" s="139">
        <v>1.36338070758996</v>
      </c>
    </row>
    <row r="28" spans="1:6" ht="33.75" customHeight="1">
      <c r="A28" s="136" t="s">
        <v>927</v>
      </c>
      <c r="B28" s="137">
        <v>1110</v>
      </c>
      <c r="C28" s="93">
        <v>1470</v>
      </c>
      <c r="D28" s="138">
        <v>611</v>
      </c>
      <c r="E28" s="135">
        <f t="shared" ref="E28:E32" si="2">D28/C28</f>
        <v>0.41564625850340137</v>
      </c>
      <c r="F28" s="139">
        <v>6.3614457831325302</v>
      </c>
    </row>
    <row r="29" spans="1:6" ht="33.75" customHeight="1">
      <c r="A29" s="136" t="s">
        <v>928</v>
      </c>
      <c r="B29" s="137">
        <v>194</v>
      </c>
      <c r="C29" s="93">
        <v>211</v>
      </c>
      <c r="D29" s="138">
        <v>76</v>
      </c>
      <c r="E29" s="135">
        <f t="shared" si="2"/>
        <v>0.36018957345971564</v>
      </c>
      <c r="F29" s="139">
        <v>-8.4337349397590397E-2</v>
      </c>
    </row>
    <row r="30" spans="1:6" ht="33.75" customHeight="1">
      <c r="A30" s="136" t="s">
        <v>929</v>
      </c>
      <c r="B30" s="137">
        <v>194</v>
      </c>
      <c r="C30" s="93">
        <v>211</v>
      </c>
      <c r="D30" s="138">
        <v>76</v>
      </c>
      <c r="E30" s="135">
        <f t="shared" si="2"/>
        <v>0.36018957345971564</v>
      </c>
      <c r="F30" s="139">
        <v>-8.4337349397590397E-2</v>
      </c>
    </row>
    <row r="31" spans="1:6" ht="33.75" customHeight="1">
      <c r="A31" s="136" t="s">
        <v>904</v>
      </c>
      <c r="B31" s="137">
        <v>916</v>
      </c>
      <c r="C31" s="93">
        <v>1259</v>
      </c>
      <c r="D31" s="138">
        <v>535</v>
      </c>
      <c r="E31" s="135">
        <f t="shared" si="2"/>
        <v>0.42494042891183481</v>
      </c>
      <c r="F31" s="139"/>
    </row>
    <row r="32" spans="1:6" ht="33.75" customHeight="1">
      <c r="A32" s="136" t="s">
        <v>905</v>
      </c>
      <c r="B32" s="137">
        <v>637</v>
      </c>
      <c r="C32" s="93">
        <v>22</v>
      </c>
      <c r="D32" s="138">
        <v>22</v>
      </c>
      <c r="E32" s="135">
        <f t="shared" si="2"/>
        <v>1</v>
      </c>
      <c r="F32" s="139"/>
    </row>
    <row r="33" spans="1:6" ht="33.75" customHeight="1">
      <c r="A33" s="136" t="s">
        <v>906</v>
      </c>
      <c r="B33" s="137">
        <v>279</v>
      </c>
      <c r="C33" s="93">
        <v>1237</v>
      </c>
      <c r="D33" s="138">
        <v>513</v>
      </c>
      <c r="E33" s="135">
        <f t="shared" ref="E33:E42" si="3">D33/C33</f>
        <v>0.41471301535974131</v>
      </c>
      <c r="F33" s="139"/>
    </row>
    <row r="34" spans="1:6" ht="33.75" customHeight="1">
      <c r="A34" s="136" t="s">
        <v>930</v>
      </c>
      <c r="B34" s="137">
        <v>797</v>
      </c>
      <c r="C34" s="93">
        <v>797</v>
      </c>
      <c r="D34" s="138">
        <v>650</v>
      </c>
      <c r="E34" s="135">
        <f t="shared" si="3"/>
        <v>0.81555834378920955</v>
      </c>
      <c r="F34" s="139">
        <v>-0.104683195592287</v>
      </c>
    </row>
    <row r="35" spans="1:6" ht="33.75" customHeight="1">
      <c r="A35" s="144" t="s">
        <v>931</v>
      </c>
      <c r="B35" s="137">
        <v>797</v>
      </c>
      <c r="C35" s="93">
        <v>797</v>
      </c>
      <c r="D35" s="138">
        <v>650</v>
      </c>
      <c r="E35" s="135">
        <f t="shared" si="3"/>
        <v>0.81555834378920955</v>
      </c>
      <c r="F35" s="139">
        <v>-0.104683195592287</v>
      </c>
    </row>
    <row r="36" spans="1:6" ht="33.75" customHeight="1">
      <c r="A36" s="144" t="s">
        <v>932</v>
      </c>
      <c r="B36" s="137">
        <v>797</v>
      </c>
      <c r="C36" s="93">
        <v>797</v>
      </c>
      <c r="D36" s="138">
        <v>650</v>
      </c>
      <c r="E36" s="135">
        <f t="shared" si="3"/>
        <v>0.81555834378920955</v>
      </c>
      <c r="F36" s="139">
        <v>-0.104683195592287</v>
      </c>
    </row>
    <row r="37" spans="1:6" ht="33.75" customHeight="1">
      <c r="A37" s="144" t="s">
        <v>933</v>
      </c>
      <c r="B37" s="137">
        <v>0</v>
      </c>
      <c r="C37" s="93">
        <v>16960</v>
      </c>
      <c r="D37" s="138">
        <v>8443</v>
      </c>
      <c r="E37" s="135">
        <f t="shared" si="3"/>
        <v>0.49781839622641511</v>
      </c>
      <c r="F37" s="139"/>
    </row>
    <row r="38" spans="1:6" ht="33.75" customHeight="1">
      <c r="A38" s="144" t="s">
        <v>908</v>
      </c>
      <c r="B38" s="137">
        <v>0</v>
      </c>
      <c r="C38" s="93">
        <v>16960</v>
      </c>
      <c r="D38" s="138">
        <v>8443</v>
      </c>
      <c r="E38" s="135">
        <f t="shared" si="3"/>
        <v>0.49781839622641511</v>
      </c>
      <c r="F38" s="139"/>
    </row>
    <row r="39" spans="1:6" ht="33.75" customHeight="1">
      <c r="A39" s="144" t="s">
        <v>934</v>
      </c>
      <c r="B39" s="137">
        <v>0</v>
      </c>
      <c r="C39" s="93">
        <v>16960</v>
      </c>
      <c r="D39" s="138">
        <v>8443</v>
      </c>
      <c r="E39" s="135">
        <f t="shared" si="3"/>
        <v>0.49781839622641511</v>
      </c>
      <c r="F39" s="139"/>
    </row>
    <row r="40" spans="1:6" s="7" customFormat="1" ht="33.75" customHeight="1">
      <c r="A40" s="136" t="s">
        <v>935</v>
      </c>
      <c r="B40" s="137">
        <v>33969</v>
      </c>
      <c r="C40" s="93">
        <v>247300</v>
      </c>
      <c r="D40" s="138">
        <v>215157</v>
      </c>
      <c r="E40" s="135">
        <f t="shared" si="3"/>
        <v>0.87002426202992322</v>
      </c>
      <c r="F40" s="139">
        <v>1.9122495939361099</v>
      </c>
    </row>
    <row r="41" spans="1:6" s="7" customFormat="1" ht="33.75" customHeight="1">
      <c r="A41" s="136" t="s">
        <v>936</v>
      </c>
      <c r="B41" s="137">
        <v>31749</v>
      </c>
      <c r="C41" s="93">
        <v>243049</v>
      </c>
      <c r="D41" s="138">
        <v>212855</v>
      </c>
      <c r="E41" s="135">
        <f t="shared" si="3"/>
        <v>0.87576990647976338</v>
      </c>
      <c r="F41" s="139">
        <v>1.9996899618089301</v>
      </c>
    </row>
    <row r="42" spans="1:6" s="7" customFormat="1" ht="33.75" customHeight="1">
      <c r="A42" s="141" t="s">
        <v>937</v>
      </c>
      <c r="B42" s="137">
        <v>31749</v>
      </c>
      <c r="C42" s="93">
        <v>243049</v>
      </c>
      <c r="D42" s="138">
        <v>212855</v>
      </c>
      <c r="E42" s="135">
        <f t="shared" si="3"/>
        <v>0.87576990647976338</v>
      </c>
      <c r="F42" s="139">
        <v>1.9996899618089301</v>
      </c>
    </row>
    <row r="43" spans="1:6" s="7" customFormat="1" ht="33.75" customHeight="1">
      <c r="A43" s="136" t="s">
        <v>938</v>
      </c>
      <c r="B43" s="137">
        <v>500</v>
      </c>
      <c r="C43" s="93">
        <v>428</v>
      </c>
      <c r="D43" s="138">
        <v>428</v>
      </c>
      <c r="E43" s="135">
        <f t="shared" ref="E43:E51" si="4">D43/C43</f>
        <v>1</v>
      </c>
      <c r="F43" s="139">
        <v>-3.8202247191011202E-2</v>
      </c>
    </row>
    <row r="44" spans="1:6" s="7" customFormat="1" ht="33.75" customHeight="1">
      <c r="A44" s="136" t="s">
        <v>939</v>
      </c>
      <c r="B44" s="137">
        <v>170</v>
      </c>
      <c r="C44" s="93">
        <v>170</v>
      </c>
      <c r="D44" s="138">
        <v>170</v>
      </c>
      <c r="E44" s="135">
        <f t="shared" si="4"/>
        <v>1</v>
      </c>
      <c r="F44" s="139">
        <v>-0.18660287081339699</v>
      </c>
    </row>
    <row r="45" spans="1:6" s="7" customFormat="1" ht="33.75" customHeight="1">
      <c r="A45" s="136" t="s">
        <v>940</v>
      </c>
      <c r="B45" s="137">
        <v>310</v>
      </c>
      <c r="C45" s="93">
        <v>238</v>
      </c>
      <c r="D45" s="138">
        <v>238</v>
      </c>
      <c r="E45" s="135">
        <f t="shared" si="4"/>
        <v>1</v>
      </c>
      <c r="F45" s="139">
        <v>0.101851851851852</v>
      </c>
    </row>
    <row r="46" spans="1:6" s="7" customFormat="1" ht="33.75" customHeight="1">
      <c r="A46" s="92" t="s">
        <v>941</v>
      </c>
      <c r="B46" s="137">
        <v>20</v>
      </c>
      <c r="C46" s="93">
        <v>20</v>
      </c>
      <c r="D46" s="138">
        <v>20</v>
      </c>
      <c r="E46" s="135">
        <f t="shared" si="4"/>
        <v>1</v>
      </c>
      <c r="F46" s="139">
        <v>0</v>
      </c>
    </row>
    <row r="47" spans="1:6" s="7" customFormat="1" ht="33.75" customHeight="1">
      <c r="A47" s="136" t="s">
        <v>942</v>
      </c>
      <c r="B47" s="137">
        <v>2020</v>
      </c>
      <c r="C47" s="93">
        <v>3823</v>
      </c>
      <c r="D47" s="138">
        <v>1874</v>
      </c>
      <c r="E47" s="135">
        <f t="shared" si="4"/>
        <v>0.49019094951608683</v>
      </c>
      <c r="F47" s="139">
        <v>-0.24313408723748001</v>
      </c>
    </row>
    <row r="48" spans="1:6" s="7" customFormat="1" ht="33.75" customHeight="1">
      <c r="A48" s="136" t="s">
        <v>943</v>
      </c>
      <c r="B48" s="137">
        <v>1527</v>
      </c>
      <c r="C48" s="93">
        <v>2057</v>
      </c>
      <c r="D48" s="138">
        <v>653</v>
      </c>
      <c r="E48" s="135">
        <f t="shared" si="4"/>
        <v>0.31745260087506078</v>
      </c>
      <c r="F48" s="139">
        <v>-0.45355648535564902</v>
      </c>
    </row>
    <row r="49" spans="1:6" s="7" customFormat="1" ht="33.75" customHeight="1">
      <c r="A49" s="136" t="s">
        <v>944</v>
      </c>
      <c r="B49" s="137">
        <v>211</v>
      </c>
      <c r="C49" s="93">
        <v>864</v>
      </c>
      <c r="D49" s="138">
        <v>921</v>
      </c>
      <c r="E49" s="135">
        <f t="shared" si="4"/>
        <v>1.0659722222222223</v>
      </c>
      <c r="F49" s="139">
        <v>0.18838709677419399</v>
      </c>
    </row>
    <row r="50" spans="1:6" s="7" customFormat="1" ht="33.75" customHeight="1">
      <c r="A50" s="136" t="s">
        <v>945</v>
      </c>
      <c r="B50" s="137">
        <v>0</v>
      </c>
      <c r="C50" s="93">
        <v>196</v>
      </c>
      <c r="D50" s="138"/>
      <c r="E50" s="135">
        <f t="shared" si="4"/>
        <v>0</v>
      </c>
      <c r="F50" s="139"/>
    </row>
    <row r="51" spans="1:6" s="7" customFormat="1" ht="33.75" customHeight="1">
      <c r="A51" s="92" t="s">
        <v>946</v>
      </c>
      <c r="B51" s="137">
        <v>136</v>
      </c>
      <c r="C51" s="93">
        <v>404</v>
      </c>
      <c r="D51" s="138">
        <v>146</v>
      </c>
      <c r="E51" s="135">
        <f t="shared" si="4"/>
        <v>0.36138613861386137</v>
      </c>
      <c r="F51" s="139">
        <v>-0.42745098039215701</v>
      </c>
    </row>
    <row r="52" spans="1:6" s="7" customFormat="1" ht="33.75" customHeight="1">
      <c r="A52" s="136" t="s">
        <v>947</v>
      </c>
      <c r="B52" s="137">
        <v>95</v>
      </c>
      <c r="C52" s="93">
        <v>0</v>
      </c>
      <c r="D52" s="138"/>
      <c r="E52" s="135"/>
      <c r="F52" s="139"/>
    </row>
    <row r="53" spans="1:6" s="7" customFormat="1" ht="33.75" customHeight="1">
      <c r="A53" s="92" t="s">
        <v>948</v>
      </c>
      <c r="B53" s="137">
        <v>31</v>
      </c>
      <c r="C53" s="93">
        <v>31</v>
      </c>
      <c r="D53" s="138">
        <v>7</v>
      </c>
      <c r="E53" s="135">
        <f t="shared" ref="E53:E64" si="5">D53/C53</f>
        <v>0.22580645161290322</v>
      </c>
      <c r="F53" s="139">
        <v>-0.86274509803921595</v>
      </c>
    </row>
    <row r="54" spans="1:6" s="7" customFormat="1" ht="33.75" customHeight="1">
      <c r="A54" s="92" t="s">
        <v>949</v>
      </c>
      <c r="B54" s="137">
        <v>20</v>
      </c>
      <c r="C54" s="93">
        <v>271</v>
      </c>
      <c r="D54" s="138">
        <v>147</v>
      </c>
      <c r="E54" s="135">
        <f t="shared" si="5"/>
        <v>0.54243542435424352</v>
      </c>
      <c r="F54" s="139">
        <v>-0.26500000000000001</v>
      </c>
    </row>
    <row r="55" spans="1:6" ht="33.75" customHeight="1">
      <c r="A55" s="146" t="s">
        <v>950</v>
      </c>
      <c r="B55" s="137">
        <v>46315</v>
      </c>
      <c r="C55" s="93">
        <v>44694</v>
      </c>
      <c r="D55" s="138">
        <v>44776</v>
      </c>
      <c r="E55" s="135">
        <f t="shared" si="5"/>
        <v>1.0018346981697768</v>
      </c>
      <c r="F55" s="139">
        <v>0.417096559799981</v>
      </c>
    </row>
    <row r="56" spans="1:6" ht="33.75" customHeight="1">
      <c r="A56" s="146" t="s">
        <v>951</v>
      </c>
      <c r="B56" s="137">
        <v>46315</v>
      </c>
      <c r="C56" s="93">
        <v>44694</v>
      </c>
      <c r="D56" s="138">
        <v>44776</v>
      </c>
      <c r="E56" s="135">
        <f t="shared" si="5"/>
        <v>1.0018346981697768</v>
      </c>
      <c r="F56" s="139">
        <v>0.417096559799981</v>
      </c>
    </row>
    <row r="57" spans="1:6" ht="33.75" customHeight="1">
      <c r="A57" s="140" t="s">
        <v>952</v>
      </c>
      <c r="B57" s="137">
        <v>8041</v>
      </c>
      <c r="C57" s="93">
        <v>8041</v>
      </c>
      <c r="D57" s="138">
        <v>8041</v>
      </c>
      <c r="E57" s="135">
        <f t="shared" si="5"/>
        <v>1</v>
      </c>
      <c r="F57" s="139">
        <v>0.39117647058823501</v>
      </c>
    </row>
    <row r="58" spans="1:6" ht="33.75" customHeight="1">
      <c r="A58" s="74" t="s">
        <v>953</v>
      </c>
      <c r="B58" s="137">
        <v>1970</v>
      </c>
      <c r="C58" s="93">
        <v>1970</v>
      </c>
      <c r="D58" s="138">
        <v>1970</v>
      </c>
      <c r="E58" s="135">
        <f t="shared" si="5"/>
        <v>1</v>
      </c>
      <c r="F58" s="139">
        <v>0.45925925925925898</v>
      </c>
    </row>
    <row r="59" spans="1:6" ht="33.75" customHeight="1">
      <c r="A59" s="74" t="s">
        <v>954</v>
      </c>
      <c r="B59" s="137">
        <v>8751</v>
      </c>
      <c r="C59" s="93">
        <v>8751</v>
      </c>
      <c r="D59" s="138">
        <v>8751</v>
      </c>
      <c r="E59" s="135">
        <f t="shared" si="5"/>
        <v>1</v>
      </c>
      <c r="F59" s="139">
        <v>0.42756933115823798</v>
      </c>
    </row>
    <row r="60" spans="1:6" ht="33.75" customHeight="1">
      <c r="A60" s="74" t="s">
        <v>955</v>
      </c>
      <c r="B60" s="137">
        <v>27553</v>
      </c>
      <c r="C60" s="93">
        <v>25932</v>
      </c>
      <c r="D60" s="138">
        <v>26014</v>
      </c>
      <c r="E60" s="135">
        <f t="shared" si="5"/>
        <v>1.0031621163041802</v>
      </c>
      <c r="F60" s="139">
        <v>0.418661722201014</v>
      </c>
    </row>
    <row r="61" spans="1:6" ht="33.75" customHeight="1">
      <c r="A61" s="146" t="s">
        <v>956</v>
      </c>
      <c r="B61" s="137">
        <v>300</v>
      </c>
      <c r="C61" s="93">
        <v>372</v>
      </c>
      <c r="D61" s="138">
        <v>402</v>
      </c>
      <c r="E61" s="135">
        <f t="shared" si="5"/>
        <v>1.0806451612903225</v>
      </c>
      <c r="F61" s="139">
        <v>-2.48138957816377E-3</v>
      </c>
    </row>
    <row r="62" spans="1:6" ht="33.75" customHeight="1">
      <c r="A62" s="146" t="s">
        <v>957</v>
      </c>
      <c r="B62" s="137">
        <v>300</v>
      </c>
      <c r="C62" s="93">
        <v>372</v>
      </c>
      <c r="D62" s="138">
        <v>402</v>
      </c>
      <c r="E62" s="135">
        <f t="shared" si="5"/>
        <v>1.0806451612903225</v>
      </c>
      <c r="F62" s="139">
        <v>-2.48138957816377E-3</v>
      </c>
    </row>
    <row r="63" spans="1:6" ht="33.75" customHeight="1">
      <c r="A63" s="74" t="s">
        <v>958</v>
      </c>
      <c r="B63" s="137">
        <v>300</v>
      </c>
      <c r="C63" s="93">
        <v>372</v>
      </c>
      <c r="D63" s="138">
        <v>402</v>
      </c>
      <c r="E63" s="135">
        <f t="shared" si="5"/>
        <v>1.0806451612903225</v>
      </c>
      <c r="F63" s="139">
        <v>-2.48138957816377E-3</v>
      </c>
    </row>
    <row r="64" spans="1:6" ht="33.75" customHeight="1">
      <c r="A64" s="90" t="s">
        <v>375</v>
      </c>
      <c r="B64" s="147">
        <v>115620</v>
      </c>
      <c r="C64" s="93">
        <v>443992</v>
      </c>
      <c r="D64" s="138">
        <f>D5+D8+D9+D12+D28+D34+D37+D40+D55+D61</f>
        <v>381427</v>
      </c>
      <c r="E64" s="135">
        <f t="shared" si="5"/>
        <v>0.85908529883421325</v>
      </c>
      <c r="F64" s="139">
        <v>1.3470697548488699</v>
      </c>
    </row>
    <row r="65" spans="1:6" ht="33.75" hidden="1" customHeight="1">
      <c r="A65" s="148" t="s">
        <v>959</v>
      </c>
      <c r="B65" s="93">
        <v>0</v>
      </c>
      <c r="C65" s="93">
        <v>0</v>
      </c>
      <c r="D65" s="138"/>
      <c r="E65" s="135"/>
      <c r="F65" s="139"/>
    </row>
    <row r="66" spans="1:6" ht="33.75" customHeight="1">
      <c r="A66" s="148" t="s">
        <v>379</v>
      </c>
      <c r="B66" s="87">
        <v>2409</v>
      </c>
      <c r="C66" s="93">
        <v>199542</v>
      </c>
      <c r="D66" s="138">
        <v>199542</v>
      </c>
      <c r="E66" s="135">
        <f>D66/C66</f>
        <v>1</v>
      </c>
      <c r="F66" s="139">
        <v>-0.49926725219573398</v>
      </c>
    </row>
    <row r="67" spans="1:6" ht="33.75" customHeight="1">
      <c r="A67" s="148" t="s">
        <v>380</v>
      </c>
      <c r="B67" s="137">
        <v>10292</v>
      </c>
      <c r="C67" s="93">
        <v>10292</v>
      </c>
      <c r="D67" s="138">
        <v>31203</v>
      </c>
      <c r="E67" s="135">
        <f>D67/C67</f>
        <v>3.0317722502914886</v>
      </c>
      <c r="F67" s="139">
        <v>0.13626597720403499</v>
      </c>
    </row>
    <row r="68" spans="1:6" ht="33.75" customHeight="1">
      <c r="A68" s="148" t="s">
        <v>960</v>
      </c>
      <c r="B68" s="137">
        <v>1</v>
      </c>
      <c r="C68" s="93">
        <v>4825</v>
      </c>
      <c r="D68" s="138">
        <v>41590</v>
      </c>
      <c r="E68" s="135">
        <f>D68/C68</f>
        <v>8.6196891191709852</v>
      </c>
      <c r="F68" s="139">
        <v>-0.138084678672829</v>
      </c>
    </row>
    <row r="69" spans="1:6" ht="33.75" customHeight="1">
      <c r="A69" s="137" t="s">
        <v>384</v>
      </c>
      <c r="B69" s="137">
        <v>128322</v>
      </c>
      <c r="C69" s="93">
        <v>658651</v>
      </c>
      <c r="D69" s="149">
        <f>D64+D66+D67+D68+D65</f>
        <v>653762</v>
      </c>
      <c r="E69" s="150">
        <f>D69/C69</f>
        <v>0.99257725259659513</v>
      </c>
      <c r="F69" s="151">
        <v>2.67556217273992E-2</v>
      </c>
    </row>
  </sheetData>
  <mergeCells count="3">
    <mergeCell ref="A1:F1"/>
    <mergeCell ref="A2:F2"/>
    <mergeCell ref="A3:F3"/>
  </mergeCells>
  <phoneticPr fontId="10" type="noConversion"/>
  <printOptions horizont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18.xml><?xml version="1.0" encoding="utf-8"?>
<worksheet xmlns="http://schemas.openxmlformats.org/spreadsheetml/2006/main" xmlns:r="http://schemas.openxmlformats.org/officeDocument/2006/relationships">
  <dimension ref="A1:F31"/>
  <sheetViews>
    <sheetView showZeros="0" workbookViewId="0">
      <selection activeCell="G9" sqref="G9"/>
    </sheetView>
  </sheetViews>
  <sheetFormatPr defaultColWidth="11.875" defaultRowHeight="25.5" customHeight="1"/>
  <cols>
    <col min="1" max="1" width="41.5" style="84" customWidth="1"/>
    <col min="2" max="2" width="11.875" style="66"/>
    <col min="3" max="4" width="11.875" style="104"/>
    <col min="5" max="5" width="11.875" style="105"/>
    <col min="6" max="6" width="14" style="106" customWidth="1"/>
    <col min="7" max="16384" width="11.875" style="84"/>
  </cols>
  <sheetData>
    <row r="1" spans="1:6" s="83" customFormat="1" ht="25.5" customHeight="1">
      <c r="A1" s="303" t="s">
        <v>961</v>
      </c>
      <c r="B1" s="303"/>
      <c r="C1" s="303"/>
      <c r="D1" s="303"/>
      <c r="E1" s="303"/>
      <c r="F1" s="303"/>
    </row>
    <row r="2" spans="1:6" ht="25.5" customHeight="1">
      <c r="A2" s="344" t="s">
        <v>8</v>
      </c>
      <c r="B2" s="380"/>
      <c r="C2" s="344"/>
      <c r="D2" s="344"/>
      <c r="E2" s="344"/>
      <c r="F2" s="344"/>
    </row>
    <row r="3" spans="1:6" s="103" customFormat="1" ht="25.5" customHeight="1">
      <c r="A3" s="9" t="s">
        <v>540</v>
      </c>
      <c r="B3" s="70" t="s">
        <v>10</v>
      </c>
      <c r="C3" s="70" t="s">
        <v>11</v>
      </c>
      <c r="D3" s="70" t="s">
        <v>12</v>
      </c>
      <c r="E3" s="57" t="s">
        <v>13</v>
      </c>
      <c r="F3" s="107" t="s">
        <v>14</v>
      </c>
    </row>
    <row r="4" spans="1:6" ht="25.5" customHeight="1">
      <c r="A4" s="108" t="s">
        <v>962</v>
      </c>
      <c r="B4" s="72"/>
      <c r="C4" s="109"/>
      <c r="D4" s="109"/>
      <c r="E4" s="110"/>
      <c r="F4" s="111"/>
    </row>
    <row r="5" spans="1:6" ht="25.5" customHeight="1">
      <c r="A5" s="112" t="s">
        <v>963</v>
      </c>
      <c r="B5" s="113"/>
      <c r="C5" s="109"/>
      <c r="D5" s="109"/>
      <c r="E5" s="111"/>
      <c r="F5" s="111"/>
    </row>
    <row r="6" spans="1:6" ht="25.5" customHeight="1">
      <c r="A6" s="112" t="s">
        <v>964</v>
      </c>
      <c r="B6" s="113"/>
      <c r="C6" s="114"/>
      <c r="D6" s="114"/>
      <c r="E6" s="110"/>
      <c r="F6" s="110"/>
    </row>
    <row r="7" spans="1:6" ht="25.5" customHeight="1">
      <c r="A7" s="112" t="s">
        <v>965</v>
      </c>
      <c r="B7" s="113"/>
      <c r="C7" s="114"/>
      <c r="D7" s="114"/>
      <c r="E7" s="110"/>
      <c r="F7" s="110"/>
    </row>
    <row r="8" spans="1:6" ht="25.5" customHeight="1">
      <c r="A8" s="112" t="s">
        <v>966</v>
      </c>
      <c r="B8" s="1"/>
      <c r="C8" s="93"/>
      <c r="D8" s="72"/>
      <c r="E8" s="110"/>
      <c r="F8" s="110"/>
    </row>
    <row r="9" spans="1:6" ht="25.5" customHeight="1">
      <c r="A9" s="115" t="s">
        <v>967</v>
      </c>
      <c r="B9" s="1"/>
      <c r="C9" s="93"/>
      <c r="D9" s="72"/>
      <c r="E9" s="110"/>
      <c r="F9" s="110"/>
    </row>
    <row r="10" spans="1:6" ht="25.5" customHeight="1">
      <c r="A10" s="115" t="s">
        <v>968</v>
      </c>
      <c r="B10" s="1">
        <v>28801</v>
      </c>
      <c r="C10" s="93">
        <v>53424</v>
      </c>
      <c r="D10" s="72">
        <v>53509</v>
      </c>
      <c r="E10" s="110">
        <f>D10/C10</f>
        <v>1.0015910452231207</v>
      </c>
      <c r="F10" s="110">
        <v>0.44564218944183298</v>
      </c>
    </row>
    <row r="11" spans="1:6" ht="25.5" customHeight="1">
      <c r="A11" s="116" t="s">
        <v>969</v>
      </c>
      <c r="B11" s="2"/>
      <c r="C11" s="114"/>
      <c r="D11" s="114"/>
      <c r="E11" s="110"/>
      <c r="F11" s="110"/>
    </row>
    <row r="12" spans="1:6" ht="25.5" customHeight="1">
      <c r="A12" s="116" t="s">
        <v>970</v>
      </c>
      <c r="B12" s="2"/>
      <c r="C12" s="114"/>
      <c r="D12" s="114"/>
      <c r="E12" s="110"/>
      <c r="F12" s="110"/>
    </row>
    <row r="13" spans="1:6" ht="25.5" customHeight="1">
      <c r="A13" s="116" t="s">
        <v>971</v>
      </c>
      <c r="B13" s="2">
        <v>500</v>
      </c>
      <c r="C13" s="93">
        <v>4476</v>
      </c>
      <c r="D13" s="114">
        <v>4514</v>
      </c>
      <c r="E13" s="110">
        <f>D13/C13</f>
        <v>1.0084897229669347</v>
      </c>
      <c r="F13" s="110">
        <v>0.77926685061095802</v>
      </c>
    </row>
    <row r="14" spans="1:6" ht="25.5" customHeight="1">
      <c r="A14" s="3" t="s">
        <v>972</v>
      </c>
      <c r="B14" s="2"/>
      <c r="C14" s="114"/>
      <c r="D14" s="114"/>
      <c r="E14" s="110"/>
      <c r="F14" s="110"/>
    </row>
    <row r="15" spans="1:6" ht="25.5" customHeight="1">
      <c r="A15" s="3" t="s">
        <v>973</v>
      </c>
      <c r="B15" s="2"/>
      <c r="C15" s="114"/>
      <c r="D15" s="114"/>
      <c r="E15" s="110"/>
      <c r="F15" s="110"/>
    </row>
    <row r="16" spans="1:6" ht="25.5" customHeight="1">
      <c r="A16" s="3" t="s">
        <v>974</v>
      </c>
      <c r="B16" s="2"/>
      <c r="C16" s="114"/>
      <c r="D16" s="114"/>
      <c r="E16" s="110"/>
      <c r="F16" s="110"/>
    </row>
    <row r="17" spans="1:6" ht="25.5" customHeight="1">
      <c r="A17" s="3" t="s">
        <v>975</v>
      </c>
      <c r="B17" s="72">
        <v>4000</v>
      </c>
      <c r="C17" s="88">
        <v>3756</v>
      </c>
      <c r="D17" s="72">
        <v>3454</v>
      </c>
      <c r="E17" s="110">
        <f>D17/C17</f>
        <v>0.91959531416400431</v>
      </c>
      <c r="F17" s="117">
        <v>-0.23887174966945801</v>
      </c>
    </row>
    <row r="18" spans="1:6" ht="25.5" customHeight="1">
      <c r="A18" s="3" t="s">
        <v>976</v>
      </c>
      <c r="B18" s="72">
        <v>225</v>
      </c>
      <c r="C18" s="88"/>
      <c r="D18" s="72"/>
      <c r="E18" s="110"/>
      <c r="F18" s="117">
        <v>-1</v>
      </c>
    </row>
    <row r="19" spans="1:6" ht="25.5" customHeight="1">
      <c r="A19" s="3" t="s">
        <v>977</v>
      </c>
      <c r="B19" s="72"/>
      <c r="C19" s="88"/>
      <c r="D19" s="88"/>
      <c r="E19" s="110"/>
      <c r="F19" s="117"/>
    </row>
    <row r="20" spans="1:6" ht="25.5" customHeight="1">
      <c r="A20" s="3" t="s">
        <v>978</v>
      </c>
      <c r="B20" s="72"/>
      <c r="C20" s="72">
        <v>3000</v>
      </c>
      <c r="D20" s="72">
        <v>3154</v>
      </c>
      <c r="E20" s="110">
        <f>D20/C20</f>
        <v>1.0513333333333332</v>
      </c>
      <c r="F20" s="117"/>
    </row>
    <row r="21" spans="1:6" ht="25.5" customHeight="1">
      <c r="A21" s="118" t="s">
        <v>411</v>
      </c>
      <c r="B21" s="72">
        <f>SUM(B4:B20)</f>
        <v>33526</v>
      </c>
      <c r="C21" s="72">
        <f>SUM(C4:C20)</f>
        <v>64656</v>
      </c>
      <c r="D21" s="72">
        <f>SUM(D4:D20)</f>
        <v>64631</v>
      </c>
      <c r="E21" s="110">
        <f>D21/C21</f>
        <v>0.99961333828260335</v>
      </c>
      <c r="F21" s="117">
        <v>0.39425759190801302</v>
      </c>
    </row>
    <row r="22" spans="1:6" ht="25.5" customHeight="1">
      <c r="A22" s="119" t="s">
        <v>979</v>
      </c>
      <c r="B22" s="72"/>
      <c r="C22" s="88"/>
      <c r="D22" s="88"/>
      <c r="E22" s="110"/>
      <c r="F22" s="117"/>
    </row>
    <row r="23" spans="1:6" ht="25.5" customHeight="1">
      <c r="A23" s="119" t="s">
        <v>412</v>
      </c>
      <c r="B23" s="72">
        <f>B24+B26+B27+B28+B29+B30</f>
        <v>85421</v>
      </c>
      <c r="C23" s="72">
        <f>C24+C26+C27+C28+C29+C30</f>
        <v>555535</v>
      </c>
      <c r="D23" s="72">
        <f>D24+D26+D27+D28+D29+D30</f>
        <v>562237</v>
      </c>
      <c r="E23" s="110">
        <f>D23/C23</f>
        <v>1.0120640463697157</v>
      </c>
      <c r="F23" s="117">
        <v>-2.4662852543307901E-2</v>
      </c>
    </row>
    <row r="24" spans="1:6" ht="25.5" customHeight="1">
      <c r="A24" s="120" t="s">
        <v>980</v>
      </c>
      <c r="B24" s="72">
        <f>B25</f>
        <v>4381</v>
      </c>
      <c r="C24" s="72">
        <f>C25</f>
        <v>45729</v>
      </c>
      <c r="D24" s="72">
        <v>43703</v>
      </c>
      <c r="E24" s="110">
        <f>D24/C24</f>
        <v>0.95569551050755541</v>
      </c>
      <c r="F24" s="117">
        <v>7.7969001610306004</v>
      </c>
    </row>
    <row r="25" spans="1:6" ht="25.5" customHeight="1">
      <c r="A25" s="120" t="s">
        <v>981</v>
      </c>
      <c r="B25" s="72">
        <v>4381</v>
      </c>
      <c r="C25" s="88">
        <v>45729</v>
      </c>
      <c r="D25" s="72">
        <v>43703</v>
      </c>
      <c r="E25" s="110">
        <f>D25/C25</f>
        <v>0.95569551050755541</v>
      </c>
      <c r="F25" s="117">
        <v>7.7969001610306004</v>
      </c>
    </row>
    <row r="26" spans="1:6" ht="25.5" customHeight="1">
      <c r="A26" s="120" t="s">
        <v>982</v>
      </c>
      <c r="B26" s="88"/>
      <c r="C26" s="88"/>
      <c r="D26" s="88"/>
      <c r="E26" s="110"/>
      <c r="F26" s="117"/>
    </row>
    <row r="27" spans="1:6" ht="25.5" customHeight="1">
      <c r="A27" s="120" t="s">
        <v>413</v>
      </c>
      <c r="B27" s="88">
        <v>42003</v>
      </c>
      <c r="C27" s="88">
        <v>23233</v>
      </c>
      <c r="D27" s="121">
        <v>31961</v>
      </c>
      <c r="E27" s="110"/>
      <c r="F27" s="117">
        <v>2.8908991404564901E-2</v>
      </c>
    </row>
    <row r="28" spans="1:6" ht="25.5" customHeight="1">
      <c r="A28" s="120" t="s">
        <v>983</v>
      </c>
      <c r="B28" s="88"/>
      <c r="C28" s="87">
        <v>447536</v>
      </c>
      <c r="D28" s="88">
        <v>447536</v>
      </c>
      <c r="E28" s="110">
        <f>D28/C28</f>
        <v>1</v>
      </c>
      <c r="F28" s="117">
        <v>-7.0537902388369697E-2</v>
      </c>
    </row>
    <row r="29" spans="1:6" ht="25.5" customHeight="1">
      <c r="A29" s="120" t="s">
        <v>984</v>
      </c>
      <c r="B29" s="88"/>
      <c r="C29" s="88"/>
      <c r="D29" s="88"/>
      <c r="E29" s="110"/>
      <c r="F29" s="117"/>
    </row>
    <row r="30" spans="1:6" ht="25.5" customHeight="1">
      <c r="A30" s="122" t="s">
        <v>415</v>
      </c>
      <c r="B30" s="1">
        <v>39037</v>
      </c>
      <c r="C30" s="88">
        <v>39037</v>
      </c>
      <c r="D30" s="72">
        <v>39037</v>
      </c>
      <c r="E30" s="110">
        <f>D30/C30</f>
        <v>1</v>
      </c>
      <c r="F30" s="117">
        <v>-0.33749130220796603</v>
      </c>
    </row>
    <row r="31" spans="1:6" ht="25.5" customHeight="1">
      <c r="A31" s="123" t="s">
        <v>49</v>
      </c>
      <c r="B31" s="88">
        <f>B21+B22+B23</f>
        <v>118947</v>
      </c>
      <c r="C31" s="88">
        <f>C21+C22+C23</f>
        <v>620191</v>
      </c>
      <c r="D31" s="88">
        <f>D21+D22+D23</f>
        <v>626868</v>
      </c>
      <c r="E31" s="110">
        <f>D31/C31</f>
        <v>1.0107660382043597</v>
      </c>
      <c r="F31" s="117">
        <v>1.0186174455762399E-2</v>
      </c>
    </row>
  </sheetData>
  <mergeCells count="2">
    <mergeCell ref="A1:F1"/>
    <mergeCell ref="A2:F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19.xml><?xml version="1.0" encoding="utf-8"?>
<worksheet xmlns="http://schemas.openxmlformats.org/spreadsheetml/2006/main" xmlns:r="http://schemas.openxmlformats.org/officeDocument/2006/relationships">
  <dimension ref="A1:J36"/>
  <sheetViews>
    <sheetView showZeros="0" workbookViewId="0">
      <selection activeCell="H40" sqref="H40"/>
    </sheetView>
  </sheetViews>
  <sheetFormatPr defaultColWidth="9" defaultRowHeight="32.25" customHeight="1"/>
  <cols>
    <col min="1" max="1" width="53.125" style="65" customWidth="1"/>
    <col min="2" max="2" width="12.125" style="66" customWidth="1"/>
    <col min="3" max="3" width="11.5" style="85" customWidth="1"/>
    <col min="4" max="4" width="11" style="66" customWidth="1"/>
    <col min="5" max="5" width="11.25" style="67" customWidth="1"/>
    <col min="6" max="6" width="12.375" style="86" customWidth="1"/>
  </cols>
  <sheetData>
    <row r="1" spans="1:6" s="83" customFormat="1" ht="32.25" customHeight="1">
      <c r="A1" s="383" t="s">
        <v>985</v>
      </c>
      <c r="B1" s="383"/>
      <c r="C1" s="314"/>
      <c r="D1" s="384"/>
      <c r="E1" s="384"/>
      <c r="F1" s="383"/>
    </row>
    <row r="2" spans="1:6" s="84" customFormat="1" ht="32.25" customHeight="1">
      <c r="A2" s="385" t="s">
        <v>8</v>
      </c>
      <c r="B2" s="386"/>
      <c r="C2" s="382"/>
      <c r="D2" s="386"/>
      <c r="E2" s="386"/>
      <c r="F2" s="385"/>
    </row>
    <row r="3" spans="1:6" ht="32.25" customHeight="1">
      <c r="A3" s="69" t="s">
        <v>799</v>
      </c>
      <c r="B3" s="57" t="s">
        <v>10</v>
      </c>
      <c r="C3" s="57" t="s">
        <v>11</v>
      </c>
      <c r="D3" s="70" t="s">
        <v>12</v>
      </c>
      <c r="E3" s="71" t="s">
        <v>13</v>
      </c>
      <c r="F3" s="71" t="s">
        <v>14</v>
      </c>
    </row>
    <row r="4" spans="1:6" ht="32.25" customHeight="1">
      <c r="A4" s="74" t="s">
        <v>986</v>
      </c>
      <c r="B4" s="1">
        <v>9</v>
      </c>
      <c r="C4" s="87">
        <v>38</v>
      </c>
      <c r="D4" s="88">
        <v>38</v>
      </c>
      <c r="E4" s="73">
        <f>D4/C4</f>
        <v>1</v>
      </c>
      <c r="F4" s="89">
        <v>-0.46478873239436602</v>
      </c>
    </row>
    <row r="5" spans="1:6" ht="32.25" customHeight="1">
      <c r="A5" s="74" t="s">
        <v>901</v>
      </c>
      <c r="B5" s="1">
        <v>9</v>
      </c>
      <c r="C5" s="90">
        <v>38</v>
      </c>
      <c r="D5" s="72">
        <v>38</v>
      </c>
      <c r="E5" s="73">
        <f t="shared" ref="E5:E16" si="0">D5/C5</f>
        <v>1</v>
      </c>
      <c r="F5" s="89">
        <v>-0.46478873239436602</v>
      </c>
    </row>
    <row r="6" spans="1:6" ht="32.25" customHeight="1">
      <c r="A6" s="74" t="s">
        <v>903</v>
      </c>
      <c r="B6" s="87">
        <v>441</v>
      </c>
      <c r="C6" s="87">
        <v>18</v>
      </c>
      <c r="D6" s="88"/>
      <c r="E6" s="73">
        <f t="shared" si="0"/>
        <v>0</v>
      </c>
      <c r="F6" s="89">
        <v>-1</v>
      </c>
    </row>
    <row r="7" spans="1:6" ht="32.25" customHeight="1">
      <c r="A7" s="74" t="s">
        <v>907</v>
      </c>
      <c r="B7" s="87"/>
      <c r="C7" s="90">
        <v>10000</v>
      </c>
      <c r="D7" s="91">
        <v>3000</v>
      </c>
      <c r="E7" s="73">
        <f t="shared" si="0"/>
        <v>0.3</v>
      </c>
      <c r="F7" s="89"/>
    </row>
    <row r="8" spans="1:6" ht="32.25" customHeight="1">
      <c r="A8" s="74" t="s">
        <v>908</v>
      </c>
      <c r="B8" s="87"/>
      <c r="C8" s="90">
        <v>10000</v>
      </c>
      <c r="D8" s="91">
        <v>3000</v>
      </c>
      <c r="E8" s="73">
        <f t="shared" si="0"/>
        <v>0.3</v>
      </c>
      <c r="F8" s="89"/>
    </row>
    <row r="9" spans="1:6" s="7" customFormat="1" ht="32.25" customHeight="1">
      <c r="A9" s="92" t="s">
        <v>910</v>
      </c>
      <c r="B9" s="87">
        <v>31357</v>
      </c>
      <c r="C9" s="87">
        <v>120601</v>
      </c>
      <c r="D9" s="93">
        <v>108087</v>
      </c>
      <c r="E9" s="73">
        <f t="shared" si="0"/>
        <v>0.89623634961567478</v>
      </c>
      <c r="F9" s="94">
        <v>0.96722117064647595</v>
      </c>
    </row>
    <row r="10" spans="1:6" s="7" customFormat="1" ht="32.25" customHeight="1">
      <c r="A10" s="95" t="s">
        <v>911</v>
      </c>
      <c r="B10" s="87">
        <v>7494</v>
      </c>
      <c r="C10" s="90">
        <v>26914</v>
      </c>
      <c r="D10" s="96">
        <v>25832</v>
      </c>
      <c r="E10" s="73">
        <f t="shared" si="0"/>
        <v>0.95979787471204581</v>
      </c>
      <c r="F10" s="94">
        <v>0.423642876825572</v>
      </c>
    </row>
    <row r="11" spans="1:6" s="7" customFormat="1" ht="32.25" customHeight="1">
      <c r="A11" s="95" t="s">
        <v>920</v>
      </c>
      <c r="B11" s="87">
        <v>174</v>
      </c>
      <c r="C11" s="90">
        <v>600</v>
      </c>
      <c r="D11" s="93">
        <v>600</v>
      </c>
      <c r="E11" s="73">
        <f t="shared" si="0"/>
        <v>1</v>
      </c>
      <c r="F11" s="94"/>
    </row>
    <row r="12" spans="1:6" s="7" customFormat="1" ht="32.25" customHeight="1">
      <c r="A12" s="95" t="s">
        <v>922</v>
      </c>
      <c r="B12" s="87">
        <v>1015</v>
      </c>
      <c r="C12" s="87">
        <v>3498</v>
      </c>
      <c r="D12" s="93">
        <v>3498</v>
      </c>
      <c r="E12" s="73">
        <f t="shared" si="0"/>
        <v>1</v>
      </c>
      <c r="F12" s="94">
        <v>0.2</v>
      </c>
    </row>
    <row r="13" spans="1:6" s="7" customFormat="1" ht="32.25" customHeight="1">
      <c r="A13" s="95" t="s">
        <v>924</v>
      </c>
      <c r="B13" s="87">
        <v>22674</v>
      </c>
      <c r="C13" s="87">
        <v>89589</v>
      </c>
      <c r="D13" s="96">
        <v>78157</v>
      </c>
      <c r="E13" s="73">
        <f t="shared" si="0"/>
        <v>0.87239504849925775</v>
      </c>
      <c r="F13" s="94">
        <v>1.36338070758996</v>
      </c>
    </row>
    <row r="14" spans="1:6" s="7" customFormat="1" ht="32.25" customHeight="1">
      <c r="A14" s="95" t="s">
        <v>926</v>
      </c>
      <c r="B14" s="87"/>
      <c r="C14" s="87"/>
      <c r="D14" s="93"/>
      <c r="E14" s="73"/>
      <c r="F14" s="94">
        <v>-1</v>
      </c>
    </row>
    <row r="15" spans="1:6" ht="32.25" customHeight="1">
      <c r="A15" s="74" t="s">
        <v>927</v>
      </c>
      <c r="B15" s="87">
        <v>323</v>
      </c>
      <c r="C15" s="87">
        <v>655</v>
      </c>
      <c r="D15" s="88">
        <v>551</v>
      </c>
      <c r="E15" s="73">
        <f t="shared" si="0"/>
        <v>0.84122137404580155</v>
      </c>
      <c r="F15" s="89">
        <v>5.6385542168674698</v>
      </c>
    </row>
    <row r="16" spans="1:6" ht="32.25" customHeight="1">
      <c r="A16" s="74" t="s">
        <v>987</v>
      </c>
      <c r="B16" s="1">
        <v>44</v>
      </c>
      <c r="C16" s="87">
        <v>99</v>
      </c>
      <c r="D16" s="72">
        <v>76</v>
      </c>
      <c r="E16" s="73">
        <f t="shared" si="0"/>
        <v>0.76767676767676762</v>
      </c>
      <c r="F16" s="89">
        <v>-8.4337349397590397E-2</v>
      </c>
    </row>
    <row r="17" spans="1:6" ht="32.25" customHeight="1">
      <c r="A17" s="74" t="s">
        <v>904</v>
      </c>
      <c r="B17" s="1">
        <v>279</v>
      </c>
      <c r="C17" s="87">
        <v>556</v>
      </c>
      <c r="D17" s="72">
        <v>475</v>
      </c>
      <c r="E17" s="73">
        <f t="shared" ref="E17:E36" si="1">D17/C17</f>
        <v>0.85431654676258995</v>
      </c>
      <c r="F17" s="89"/>
    </row>
    <row r="18" spans="1:6" ht="32.25" customHeight="1">
      <c r="A18" s="74" t="s">
        <v>930</v>
      </c>
      <c r="B18" s="87">
        <v>797</v>
      </c>
      <c r="C18" s="90">
        <v>797</v>
      </c>
      <c r="D18" s="88">
        <v>650</v>
      </c>
      <c r="E18" s="73">
        <f t="shared" si="1"/>
        <v>0.81555834378920955</v>
      </c>
      <c r="F18" s="89">
        <v>-0.104683195592287</v>
      </c>
    </row>
    <row r="19" spans="1:6" ht="32.25" customHeight="1">
      <c r="A19" s="74" t="s">
        <v>931</v>
      </c>
      <c r="B19" s="87">
        <v>797</v>
      </c>
      <c r="C19" s="90">
        <v>797</v>
      </c>
      <c r="D19" s="72">
        <v>650</v>
      </c>
      <c r="E19" s="73">
        <f t="shared" si="1"/>
        <v>0.81555834378920955</v>
      </c>
      <c r="F19" s="89">
        <v>-0.104683195592287</v>
      </c>
    </row>
    <row r="20" spans="1:6" ht="32.25" customHeight="1">
      <c r="A20" s="74" t="s">
        <v>988</v>
      </c>
      <c r="B20" s="87"/>
      <c r="C20" s="90">
        <v>16689</v>
      </c>
      <c r="D20" s="91">
        <v>8443</v>
      </c>
      <c r="E20" s="73">
        <f t="shared" si="1"/>
        <v>0.50590209119779495</v>
      </c>
      <c r="F20" s="89"/>
    </row>
    <row r="21" spans="1:6" ht="32.25" customHeight="1">
      <c r="A21" s="74" t="s">
        <v>908</v>
      </c>
      <c r="B21" s="87"/>
      <c r="C21" s="90">
        <v>16689</v>
      </c>
      <c r="D21" s="91">
        <v>8443</v>
      </c>
      <c r="E21" s="73">
        <f t="shared" si="1"/>
        <v>0.50590209119779495</v>
      </c>
      <c r="F21" s="89"/>
    </row>
    <row r="22" spans="1:6" s="7" customFormat="1" ht="32.25" customHeight="1">
      <c r="A22" s="92" t="s">
        <v>935</v>
      </c>
      <c r="B22" s="87">
        <v>26703</v>
      </c>
      <c r="C22" s="90">
        <v>228065</v>
      </c>
      <c r="D22" s="96">
        <v>209849</v>
      </c>
      <c r="E22" s="73">
        <f t="shared" si="1"/>
        <v>0.92012803367461027</v>
      </c>
      <c r="F22" s="94">
        <v>2.0725497086298299</v>
      </c>
    </row>
    <row r="23" spans="1:6" s="7" customFormat="1" ht="32.25" customHeight="1">
      <c r="A23" s="95" t="s">
        <v>989</v>
      </c>
      <c r="B23" s="87">
        <v>26449</v>
      </c>
      <c r="C23" s="90">
        <v>226068</v>
      </c>
      <c r="D23" s="96">
        <v>207852</v>
      </c>
      <c r="E23" s="73">
        <f t="shared" si="1"/>
        <v>0.91942247465364402</v>
      </c>
      <c r="F23" s="94">
        <v>2.1370098705061999</v>
      </c>
    </row>
    <row r="24" spans="1:6" s="7" customFormat="1" ht="32.25" customHeight="1">
      <c r="A24" s="92" t="s">
        <v>990</v>
      </c>
      <c r="B24" s="87">
        <v>200</v>
      </c>
      <c r="C24" s="90">
        <v>428</v>
      </c>
      <c r="D24" s="97">
        <v>428</v>
      </c>
      <c r="E24" s="73">
        <f t="shared" si="1"/>
        <v>1</v>
      </c>
      <c r="F24" s="94">
        <v>-3.8202247191011202E-2</v>
      </c>
    </row>
    <row r="25" spans="1:6" s="7" customFormat="1" ht="32.25" customHeight="1">
      <c r="A25" s="92" t="s">
        <v>991</v>
      </c>
      <c r="B25" s="87">
        <v>54</v>
      </c>
      <c r="C25" s="93">
        <v>1569</v>
      </c>
      <c r="D25" s="96">
        <v>1569</v>
      </c>
      <c r="E25" s="73">
        <f t="shared" si="1"/>
        <v>1</v>
      </c>
      <c r="F25" s="94">
        <v>-1.6300940438871502E-2</v>
      </c>
    </row>
    <row r="26" spans="1:6" ht="32.25" customHeight="1">
      <c r="A26" s="74" t="s">
        <v>950</v>
      </c>
      <c r="B26" s="87">
        <v>46315</v>
      </c>
      <c r="C26" s="90">
        <v>43594</v>
      </c>
      <c r="D26" s="91">
        <v>43774</v>
      </c>
      <c r="E26" s="73">
        <f t="shared" si="1"/>
        <v>1.0041290085791623</v>
      </c>
      <c r="F26" s="89">
        <v>0.42749062449046099</v>
      </c>
    </row>
    <row r="27" spans="1:6" ht="32.25" customHeight="1">
      <c r="A27" s="74" t="s">
        <v>956</v>
      </c>
      <c r="B27" s="1">
        <v>300</v>
      </c>
      <c r="C27" s="90">
        <v>372</v>
      </c>
      <c r="D27" s="72">
        <v>402</v>
      </c>
      <c r="E27" s="73">
        <f t="shared" si="1"/>
        <v>1.0806451612903225</v>
      </c>
      <c r="F27" s="89">
        <v>1.2594458438287199E-2</v>
      </c>
    </row>
    <row r="28" spans="1:6" ht="32.25" customHeight="1">
      <c r="A28" s="98" t="s">
        <v>992</v>
      </c>
      <c r="B28" s="91">
        <f>B4+B7+B9+B15+B18+B20+B22+B26+B27+B6</f>
        <v>106245</v>
      </c>
      <c r="C28" s="91">
        <f>C4+C7+C9+C15+C18+C20+C22+C26+C27+C6</f>
        <v>420829</v>
      </c>
      <c r="D28" s="91">
        <f>D4+D7+D9+D15+D18+D20+D22+D26+D27</f>
        <v>374794</v>
      </c>
      <c r="E28" s="73">
        <f t="shared" si="1"/>
        <v>0.89060877458540166</v>
      </c>
      <c r="F28" s="89">
        <v>1.40949154285788</v>
      </c>
    </row>
    <row r="29" spans="1:6" ht="32.25" hidden="1" customHeight="1">
      <c r="A29" s="99" t="s">
        <v>993</v>
      </c>
      <c r="C29" s="93"/>
      <c r="D29" s="100"/>
      <c r="E29" s="73" t="e">
        <f t="shared" si="1"/>
        <v>#DIV/0!</v>
      </c>
      <c r="F29" s="89" t="e">
        <v>#DIV/0!</v>
      </c>
    </row>
    <row r="30" spans="1:6" ht="32.25" customHeight="1">
      <c r="A30" s="99" t="s">
        <v>424</v>
      </c>
      <c r="B30" s="88">
        <f>B32+B33+B34+B35</f>
        <v>12702</v>
      </c>
      <c r="C30" s="88">
        <f>C32+C33+C34+C35</f>
        <v>199362</v>
      </c>
      <c r="D30" s="88">
        <f>D32+D33+D34+D35</f>
        <v>252074</v>
      </c>
      <c r="E30" s="73">
        <f t="shared" si="1"/>
        <v>1.2644034469959169</v>
      </c>
      <c r="F30" s="89">
        <v>-1</v>
      </c>
    </row>
    <row r="31" spans="1:6" ht="32.25" hidden="1" customHeight="1">
      <c r="A31" s="101" t="s">
        <v>994</v>
      </c>
      <c r="B31" s="88"/>
      <c r="C31" s="93"/>
      <c r="D31" s="100"/>
      <c r="E31" s="73" t="e">
        <f t="shared" si="1"/>
        <v>#DIV/0!</v>
      </c>
      <c r="F31" s="89" t="e">
        <v>#DIV/0!</v>
      </c>
    </row>
    <row r="32" spans="1:6" ht="32.25" customHeight="1">
      <c r="A32" s="101" t="s">
        <v>995</v>
      </c>
      <c r="B32" s="88"/>
      <c r="C32" s="93"/>
      <c r="D32" s="100"/>
      <c r="E32" s="73"/>
      <c r="F32" s="89"/>
    </row>
    <row r="33" spans="1:6" ht="32.25" customHeight="1">
      <c r="A33" s="101" t="s">
        <v>427</v>
      </c>
      <c r="B33" s="1">
        <v>10292</v>
      </c>
      <c r="C33" s="93">
        <v>10292</v>
      </c>
      <c r="D33" s="91">
        <v>31203</v>
      </c>
      <c r="E33" s="73">
        <f t="shared" si="1"/>
        <v>3.0317722502914886</v>
      </c>
      <c r="F33" s="89">
        <v>0.13626597720403499</v>
      </c>
    </row>
    <row r="34" spans="1:6" ht="32.25" customHeight="1">
      <c r="A34" s="101" t="s">
        <v>996</v>
      </c>
      <c r="B34" s="88">
        <v>2409</v>
      </c>
      <c r="C34" s="93">
        <v>184245</v>
      </c>
      <c r="D34" s="88">
        <v>184245</v>
      </c>
      <c r="E34" s="73">
        <f t="shared" si="1"/>
        <v>1</v>
      </c>
      <c r="F34" s="89">
        <v>-0.53765370138017599</v>
      </c>
    </row>
    <row r="35" spans="1:6" ht="32.25" customHeight="1">
      <c r="A35" s="101" t="s">
        <v>429</v>
      </c>
      <c r="B35" s="88">
        <v>1</v>
      </c>
      <c r="C35" s="93">
        <v>4825</v>
      </c>
      <c r="D35" s="102">
        <v>36626</v>
      </c>
      <c r="E35" s="73">
        <f t="shared" si="1"/>
        <v>7.5908808290155436</v>
      </c>
      <c r="F35" s="89">
        <v>-6.1761918180188002E-2</v>
      </c>
    </row>
    <row r="36" spans="1:6" ht="32.25" customHeight="1">
      <c r="A36" s="98" t="s">
        <v>997</v>
      </c>
      <c r="B36" s="88">
        <f>B28+B30</f>
        <v>118947</v>
      </c>
      <c r="C36" s="88">
        <f>C28+C30</f>
        <v>620191</v>
      </c>
      <c r="D36" s="88">
        <f>D28+D33+D34+D35</f>
        <v>626868</v>
      </c>
      <c r="E36" s="73">
        <f t="shared" si="1"/>
        <v>1.0107660382043597</v>
      </c>
      <c r="F36" s="89">
        <v>1.01422231675836E-2</v>
      </c>
    </row>
  </sheetData>
  <mergeCells count="2">
    <mergeCell ref="A1:F1"/>
    <mergeCell ref="A2:F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0.xml><?xml version="1.0" encoding="utf-8"?>
<worksheet xmlns="http://schemas.openxmlformats.org/spreadsheetml/2006/main" xmlns:r="http://schemas.openxmlformats.org/officeDocument/2006/relationships">
  <dimension ref="A1:F59"/>
  <sheetViews>
    <sheetView topLeftCell="A49" workbookViewId="0">
      <selection activeCell="G4" sqref="G4"/>
    </sheetView>
  </sheetViews>
  <sheetFormatPr defaultColWidth="19.875" defaultRowHeight="24" customHeight="1"/>
  <cols>
    <col min="1" max="1" width="55.25" style="65" customWidth="1"/>
    <col min="2" max="2" width="19.875" style="78"/>
    <col min="3" max="3" width="19.875" style="79"/>
  </cols>
  <sheetData>
    <row r="1" spans="1:3" ht="33" customHeight="1">
      <c r="A1" s="383" t="s">
        <v>998</v>
      </c>
      <c r="B1" s="383"/>
      <c r="C1" s="383"/>
    </row>
    <row r="2" spans="1:3" ht="24" customHeight="1">
      <c r="A2" s="385" t="s">
        <v>8</v>
      </c>
      <c r="B2" s="386"/>
      <c r="C2" s="386"/>
    </row>
    <row r="3" spans="1:3" ht="24" customHeight="1">
      <c r="A3" s="80" t="s">
        <v>9</v>
      </c>
      <c r="B3" s="80" t="s">
        <v>12</v>
      </c>
      <c r="C3" s="81" t="s">
        <v>14</v>
      </c>
    </row>
    <row r="4" spans="1:3" ht="24" customHeight="1">
      <c r="A4" s="74" t="s">
        <v>999</v>
      </c>
      <c r="B4" s="72">
        <f>B5+B7+B8+B9+B10+B11+B12+B13+B19+B21+B24+B25+B26+B28+B29+B30+B36</f>
        <v>61477</v>
      </c>
      <c r="C4" s="82">
        <v>0.39425759190801302</v>
      </c>
    </row>
    <row r="5" spans="1:3" ht="24" customHeight="1">
      <c r="A5" s="74" t="s">
        <v>1000</v>
      </c>
      <c r="B5" s="72"/>
      <c r="C5" s="82"/>
    </row>
    <row r="6" spans="1:3" ht="24" customHeight="1">
      <c r="A6" s="74" t="s">
        <v>1001</v>
      </c>
      <c r="B6" s="72"/>
      <c r="C6" s="82"/>
    </row>
    <row r="7" spans="1:3" ht="24" customHeight="1">
      <c r="A7" s="74" t="s">
        <v>1002</v>
      </c>
      <c r="B7" s="72"/>
      <c r="C7" s="82"/>
    </row>
    <row r="8" spans="1:3" ht="24" customHeight="1">
      <c r="A8" s="74" t="s">
        <v>1003</v>
      </c>
      <c r="B8" s="72"/>
      <c r="C8" s="82"/>
    </row>
    <row r="9" spans="1:3" ht="24" customHeight="1">
      <c r="A9" s="74" t="s">
        <v>1004</v>
      </c>
      <c r="B9" s="72"/>
      <c r="C9" s="82"/>
    </row>
    <row r="10" spans="1:3" ht="24" customHeight="1">
      <c r="A10" s="74" t="s">
        <v>1005</v>
      </c>
      <c r="B10" s="72"/>
      <c r="C10" s="82"/>
    </row>
    <row r="11" spans="1:3" ht="24" customHeight="1">
      <c r="A11" s="74" t="s">
        <v>1006</v>
      </c>
      <c r="B11" s="72"/>
      <c r="C11" s="82"/>
    </row>
    <row r="12" spans="1:3" ht="24" customHeight="1">
      <c r="A12" s="74" t="s">
        <v>1007</v>
      </c>
      <c r="B12" s="72"/>
      <c r="C12" s="82"/>
    </row>
    <row r="13" spans="1:3" ht="24" customHeight="1">
      <c r="A13" s="74" t="s">
        <v>1008</v>
      </c>
      <c r="B13" s="72">
        <f>SUM(B14:B18)</f>
        <v>53509</v>
      </c>
      <c r="C13" s="82">
        <v>0.44564218944183298</v>
      </c>
    </row>
    <row r="14" spans="1:3" ht="24" customHeight="1">
      <c r="A14" s="74" t="s">
        <v>1009</v>
      </c>
      <c r="B14" s="72">
        <v>52277</v>
      </c>
      <c r="C14" s="82">
        <v>0.55706796926192903</v>
      </c>
    </row>
    <row r="15" spans="1:3" ht="24" customHeight="1">
      <c r="A15" s="74" t="s">
        <v>1010</v>
      </c>
      <c r="B15" s="72">
        <v>2505</v>
      </c>
      <c r="C15" s="82">
        <v>-0.31725265739983599</v>
      </c>
    </row>
    <row r="16" spans="1:3" ht="24" customHeight="1">
      <c r="A16" s="74" t="s">
        <v>1011</v>
      </c>
      <c r="B16" s="72"/>
      <c r="C16" s="82">
        <v>-1</v>
      </c>
    </row>
    <row r="17" spans="1:3" ht="24" customHeight="1">
      <c r="A17" s="74" t="s">
        <v>1012</v>
      </c>
      <c r="B17" s="72">
        <v>-1273</v>
      </c>
      <c r="C17" s="82">
        <v>3.2013201320131999</v>
      </c>
    </row>
    <row r="18" spans="1:3" ht="24" customHeight="1">
      <c r="A18" s="74" t="s">
        <v>1013</v>
      </c>
      <c r="B18" s="72"/>
      <c r="C18" s="82">
        <v>-1</v>
      </c>
    </row>
    <row r="19" spans="1:3" ht="24" customHeight="1">
      <c r="A19" s="74" t="s">
        <v>1014</v>
      </c>
      <c r="B19" s="72"/>
      <c r="C19" s="82"/>
    </row>
    <row r="20" spans="1:3" ht="24" customHeight="1">
      <c r="A20" s="74" t="s">
        <v>1015</v>
      </c>
      <c r="B20" s="72"/>
      <c r="C20" s="82"/>
    </row>
    <row r="21" spans="1:3" ht="24" customHeight="1">
      <c r="A21" s="74" t="s">
        <v>1016</v>
      </c>
      <c r="B21" s="72"/>
      <c r="C21" s="82"/>
    </row>
    <row r="22" spans="1:3" ht="24" customHeight="1">
      <c r="A22" s="74" t="s">
        <v>1017</v>
      </c>
      <c r="B22" s="72"/>
      <c r="C22" s="82"/>
    </row>
    <row r="23" spans="1:3" ht="24" customHeight="1">
      <c r="A23" s="74" t="s">
        <v>1018</v>
      </c>
      <c r="B23" s="72"/>
      <c r="C23" s="82"/>
    </row>
    <row r="24" spans="1:3" ht="24" customHeight="1">
      <c r="A24" s="74" t="s">
        <v>1019</v>
      </c>
      <c r="B24" s="72">
        <v>4514</v>
      </c>
      <c r="C24" s="82">
        <v>0.77926685061095802</v>
      </c>
    </row>
    <row r="25" spans="1:3" ht="24" customHeight="1">
      <c r="A25" s="74" t="s">
        <v>1020</v>
      </c>
      <c r="B25" s="72"/>
      <c r="C25" s="82"/>
    </row>
    <row r="26" spans="1:3" ht="24" customHeight="1">
      <c r="A26" s="74" t="s">
        <v>1021</v>
      </c>
      <c r="B26" s="72"/>
      <c r="C26" s="82"/>
    </row>
    <row r="27" spans="1:3" ht="24" customHeight="1">
      <c r="A27" s="74" t="s">
        <v>1022</v>
      </c>
      <c r="B27" s="72"/>
      <c r="C27" s="82"/>
    </row>
    <row r="28" spans="1:3" ht="24" customHeight="1">
      <c r="A28" s="74" t="s">
        <v>1023</v>
      </c>
      <c r="B28" s="72"/>
      <c r="C28" s="82"/>
    </row>
    <row r="29" spans="1:3" ht="24" customHeight="1">
      <c r="A29" s="74" t="s">
        <v>1024</v>
      </c>
      <c r="B29" s="72">
        <v>3454</v>
      </c>
      <c r="C29" s="82">
        <v>-0.23887174966945801</v>
      </c>
    </row>
    <row r="30" spans="1:3" ht="24" customHeight="1">
      <c r="A30" s="74" t="s">
        <v>1025</v>
      </c>
      <c r="B30" s="72"/>
      <c r="C30" s="82">
        <v>-1</v>
      </c>
    </row>
    <row r="31" spans="1:3" ht="24" customHeight="1">
      <c r="A31" s="74" t="s">
        <v>1026</v>
      </c>
      <c r="B31" s="72"/>
      <c r="C31" s="82">
        <v>-1</v>
      </c>
    </row>
    <row r="32" spans="1:3" ht="24" customHeight="1">
      <c r="A32" s="74" t="s">
        <v>1027</v>
      </c>
      <c r="B32" s="72"/>
      <c r="C32" s="82"/>
    </row>
    <row r="33" spans="1:3" ht="24" customHeight="1">
      <c r="A33" s="74" t="s">
        <v>1028</v>
      </c>
      <c r="B33" s="72"/>
      <c r="C33" s="82"/>
    </row>
    <row r="34" spans="1:3" ht="24" customHeight="1">
      <c r="A34" s="74" t="s">
        <v>1029</v>
      </c>
      <c r="B34" s="72"/>
      <c r="C34" s="82"/>
    </row>
    <row r="35" spans="1:3" ht="24" customHeight="1">
      <c r="A35" s="74" t="s">
        <v>1030</v>
      </c>
      <c r="B35" s="72"/>
      <c r="C35" s="82"/>
    </row>
    <row r="36" spans="1:3" ht="24" customHeight="1">
      <c r="A36" s="74" t="s">
        <v>1031</v>
      </c>
      <c r="B36" s="72"/>
      <c r="C36" s="82"/>
    </row>
    <row r="37" spans="1:3" ht="24" customHeight="1">
      <c r="A37" s="74" t="s">
        <v>1032</v>
      </c>
      <c r="B37" s="72">
        <f>B38+B39+B40+B41+B45+B46+B47+B48+B49+B50+B53+B54</f>
        <v>3154</v>
      </c>
      <c r="C37" s="82"/>
    </row>
    <row r="38" spans="1:3" ht="24" customHeight="1">
      <c r="A38" s="74" t="s">
        <v>1033</v>
      </c>
      <c r="B38" s="72"/>
      <c r="C38" s="82"/>
    </row>
    <row r="39" spans="1:3" ht="24" customHeight="1">
      <c r="A39" s="74" t="s">
        <v>1034</v>
      </c>
      <c r="B39" s="72"/>
      <c r="C39" s="82"/>
    </row>
    <row r="40" spans="1:3" ht="24" customHeight="1">
      <c r="A40" s="74" t="s">
        <v>1035</v>
      </c>
      <c r="B40" s="72"/>
      <c r="C40" s="82"/>
    </row>
    <row r="41" spans="1:3" ht="24" customHeight="1">
      <c r="A41" s="74" t="s">
        <v>1036</v>
      </c>
      <c r="B41" s="72">
        <f>SUM(B42:B44)</f>
        <v>3000</v>
      </c>
      <c r="C41" s="82"/>
    </row>
    <row r="42" spans="1:3" ht="24" customHeight="1">
      <c r="A42" s="74" t="s">
        <v>1037</v>
      </c>
      <c r="B42" s="72"/>
      <c r="C42" s="82"/>
    </row>
    <row r="43" spans="1:3" ht="24" customHeight="1">
      <c r="A43" s="74" t="s">
        <v>1038</v>
      </c>
      <c r="B43" s="72">
        <v>3000</v>
      </c>
      <c r="C43" s="82"/>
    </row>
    <row r="44" spans="1:3" ht="24" customHeight="1">
      <c r="A44" s="74" t="s">
        <v>1039</v>
      </c>
      <c r="B44" s="72"/>
      <c r="C44" s="82"/>
    </row>
    <row r="45" spans="1:3" ht="24" customHeight="1">
      <c r="A45" s="74" t="s">
        <v>1040</v>
      </c>
      <c r="B45" s="72"/>
      <c r="C45" s="82"/>
    </row>
    <row r="46" spans="1:3" ht="24" customHeight="1">
      <c r="A46" s="74" t="s">
        <v>1041</v>
      </c>
      <c r="B46" s="72"/>
      <c r="C46" s="82"/>
    </row>
    <row r="47" spans="1:3" ht="24" customHeight="1">
      <c r="A47" s="74" t="s">
        <v>1042</v>
      </c>
      <c r="B47" s="72"/>
      <c r="C47" s="82"/>
    </row>
    <row r="48" spans="1:3" ht="24" customHeight="1">
      <c r="A48" s="74" t="s">
        <v>1043</v>
      </c>
      <c r="B48" s="72"/>
      <c r="C48" s="82"/>
    </row>
    <row r="49" spans="1:3" ht="24" customHeight="1">
      <c r="A49" s="74" t="s">
        <v>1044</v>
      </c>
      <c r="B49" s="72"/>
      <c r="C49" s="82"/>
    </row>
    <row r="50" spans="1:3" ht="24" customHeight="1">
      <c r="A50" s="74" t="s">
        <v>1045</v>
      </c>
      <c r="B50" s="72"/>
      <c r="C50" s="82"/>
    </row>
    <row r="51" spans="1:3" ht="24" customHeight="1">
      <c r="A51" s="74" t="s">
        <v>1046</v>
      </c>
      <c r="B51" s="72"/>
      <c r="C51" s="82"/>
    </row>
    <row r="52" spans="1:3" ht="24" customHeight="1">
      <c r="A52" s="74" t="s">
        <v>1047</v>
      </c>
      <c r="B52" s="72"/>
      <c r="C52" s="82"/>
    </row>
    <row r="53" spans="1:3" ht="24" customHeight="1">
      <c r="A53" s="74" t="s">
        <v>1048</v>
      </c>
      <c r="B53" s="72"/>
      <c r="C53" s="82"/>
    </row>
    <row r="54" spans="1:3" ht="24" customHeight="1">
      <c r="A54" s="74" t="s">
        <v>1049</v>
      </c>
      <c r="B54" s="72">
        <v>154</v>
      </c>
      <c r="C54" s="82"/>
    </row>
    <row r="55" spans="1:3" ht="24" customHeight="1">
      <c r="A55" s="74" t="s">
        <v>1050</v>
      </c>
      <c r="B55" s="72">
        <v>154</v>
      </c>
      <c r="C55" s="82"/>
    </row>
    <row r="56" spans="1:3" ht="24" customHeight="1">
      <c r="A56" s="74" t="s">
        <v>1051</v>
      </c>
      <c r="B56" s="72"/>
      <c r="C56" s="82"/>
    </row>
    <row r="57" spans="1:3" ht="24" customHeight="1">
      <c r="A57" s="74"/>
      <c r="B57" s="72"/>
      <c r="C57" s="82"/>
    </row>
    <row r="58" spans="1:3" ht="24" customHeight="1">
      <c r="A58" s="74"/>
      <c r="B58" s="72"/>
      <c r="C58" s="82"/>
    </row>
    <row r="59" spans="1:3" ht="24" customHeight="1">
      <c r="A59" s="1" t="s">
        <v>1052</v>
      </c>
      <c r="B59" s="72">
        <f>B4+B37</f>
        <v>64631</v>
      </c>
      <c r="C59" s="82">
        <v>0.465788220352437</v>
      </c>
    </row>
  </sheetData>
  <mergeCells count="2">
    <mergeCell ref="A1:C1"/>
    <mergeCell ref="A2:C2"/>
  </mergeCells>
  <phoneticPr fontId="10" type="noConversion"/>
  <pageMargins left="0.7" right="0.7" top="0.75" bottom="0.75" header="0.3" footer="0.3"/>
</worksheet>
</file>

<file path=xl/worksheets/sheet21.xml><?xml version="1.0" encoding="utf-8"?>
<worksheet xmlns="http://schemas.openxmlformats.org/spreadsheetml/2006/main" xmlns:r="http://schemas.openxmlformats.org/officeDocument/2006/relationships">
  <dimension ref="A1:G251"/>
  <sheetViews>
    <sheetView showZeros="0" topLeftCell="A188" workbookViewId="0">
      <selection activeCell="F12" sqref="F12"/>
    </sheetView>
  </sheetViews>
  <sheetFormatPr defaultColWidth="9" defaultRowHeight="25.5" customHeight="1"/>
  <cols>
    <col min="1" max="1" width="55.375" style="65" customWidth="1"/>
    <col min="2" max="2" width="20.375" style="66" customWidth="1"/>
    <col min="3" max="3" width="19.125" style="67" customWidth="1"/>
    <col min="4" max="16384" width="9" style="68"/>
  </cols>
  <sheetData>
    <row r="1" spans="1:3" s="63" customFormat="1" ht="35.25" customHeight="1">
      <c r="A1" s="383" t="s">
        <v>1053</v>
      </c>
      <c r="B1" s="384"/>
      <c r="C1" s="387"/>
    </row>
    <row r="2" spans="1:3" s="64" customFormat="1" ht="25.5" customHeight="1">
      <c r="A2" s="385" t="s">
        <v>8</v>
      </c>
      <c r="B2" s="386"/>
      <c r="C2" s="388"/>
    </row>
    <row r="3" spans="1:3" ht="25.5" customHeight="1">
      <c r="A3" s="69" t="s">
        <v>799</v>
      </c>
      <c r="B3" s="70" t="s">
        <v>12</v>
      </c>
      <c r="C3" s="71" t="s">
        <v>14</v>
      </c>
    </row>
    <row r="4" spans="1:3" ht="25.5" hidden="1" customHeight="1">
      <c r="A4" s="3" t="s">
        <v>1054</v>
      </c>
      <c r="B4" s="72">
        <v>0</v>
      </c>
      <c r="C4" s="73"/>
    </row>
    <row r="5" spans="1:3" ht="25.5" hidden="1" customHeight="1">
      <c r="A5" s="3" t="s">
        <v>1055</v>
      </c>
      <c r="B5" s="72"/>
      <c r="C5" s="73"/>
    </row>
    <row r="6" spans="1:3" ht="25.5" hidden="1" customHeight="1">
      <c r="A6" s="3" t="s">
        <v>1056</v>
      </c>
      <c r="B6" s="72"/>
      <c r="C6" s="73"/>
    </row>
    <row r="7" spans="1:3" ht="25.5" hidden="1" customHeight="1">
      <c r="A7" s="3" t="s">
        <v>1057</v>
      </c>
      <c r="B7" s="72"/>
      <c r="C7" s="73"/>
    </row>
    <row r="8" spans="1:3" ht="25.5" hidden="1" customHeight="1">
      <c r="A8" s="3" t="s">
        <v>1058</v>
      </c>
      <c r="B8" s="72"/>
      <c r="C8" s="73"/>
    </row>
    <row r="9" spans="1:3" ht="25.5" hidden="1" customHeight="1">
      <c r="A9" s="3" t="s">
        <v>1059</v>
      </c>
      <c r="B9" s="72"/>
      <c r="C9" s="73"/>
    </row>
    <row r="10" spans="1:3" ht="25.5" hidden="1" customHeight="1">
      <c r="A10" s="3" t="s">
        <v>1060</v>
      </c>
      <c r="B10" s="72"/>
      <c r="C10" s="73"/>
    </row>
    <row r="11" spans="1:3" ht="25.5" hidden="1" customHeight="1">
      <c r="A11" s="3" t="s">
        <v>1061</v>
      </c>
      <c r="B11" s="72"/>
      <c r="C11" s="73"/>
    </row>
    <row r="12" spans="1:3" ht="25.5" customHeight="1">
      <c r="A12" s="74" t="s">
        <v>1062</v>
      </c>
      <c r="B12" s="72">
        <v>38</v>
      </c>
      <c r="C12" s="73">
        <v>-0.46478873239436602</v>
      </c>
    </row>
    <row r="13" spans="1:3" ht="25.5" customHeight="1">
      <c r="A13" s="75" t="s">
        <v>1063</v>
      </c>
      <c r="B13" s="76">
        <v>38</v>
      </c>
      <c r="C13" s="73">
        <v>-0.46478873239436602</v>
      </c>
    </row>
    <row r="14" spans="1:3" ht="25.5" customHeight="1">
      <c r="A14" s="74" t="s">
        <v>1064</v>
      </c>
      <c r="B14" s="72">
        <v>38</v>
      </c>
      <c r="C14" s="73">
        <v>-0.05</v>
      </c>
    </row>
    <row r="15" spans="1:3" ht="25.5" hidden="1" customHeight="1">
      <c r="A15" s="74" t="s">
        <v>1065</v>
      </c>
      <c r="B15" s="72"/>
      <c r="C15" s="73" t="e">
        <v>#DIV/0!</v>
      </c>
    </row>
    <row r="16" spans="1:3" ht="25.5" hidden="1" customHeight="1">
      <c r="A16" s="74" t="s">
        <v>1066</v>
      </c>
      <c r="B16" s="72"/>
      <c r="C16" s="73" t="e">
        <v>#DIV/0!</v>
      </c>
    </row>
    <row r="17" spans="1:3" ht="25.5" hidden="1" customHeight="1">
      <c r="A17" s="74" t="s">
        <v>1067</v>
      </c>
      <c r="B17" s="72"/>
      <c r="C17" s="73" t="e">
        <v>#DIV/0!</v>
      </c>
    </row>
    <row r="18" spans="1:3" ht="25.5" customHeight="1">
      <c r="A18" s="74" t="s">
        <v>1068</v>
      </c>
      <c r="B18" s="72"/>
      <c r="C18" s="73">
        <v>-1</v>
      </c>
    </row>
    <row r="19" spans="1:3" ht="25.5" hidden="1" customHeight="1">
      <c r="A19" s="74" t="s">
        <v>1069</v>
      </c>
      <c r="B19" s="72"/>
      <c r="C19" s="73" t="e">
        <v>#DIV/0!</v>
      </c>
    </row>
    <row r="20" spans="1:3" ht="25.5" hidden="1" customHeight="1">
      <c r="A20" s="74" t="s">
        <v>1070</v>
      </c>
      <c r="B20" s="72"/>
      <c r="C20" s="73" t="e">
        <v>#DIV/0!</v>
      </c>
    </row>
    <row r="21" spans="1:3" ht="25.5" hidden="1" customHeight="1">
      <c r="A21" s="74" t="s">
        <v>1071</v>
      </c>
      <c r="B21" s="72"/>
      <c r="C21" s="73" t="e">
        <v>#DIV/0!</v>
      </c>
    </row>
    <row r="22" spans="1:3" ht="25.5" hidden="1" customHeight="1">
      <c r="A22" s="74" t="s">
        <v>1072</v>
      </c>
      <c r="B22" s="72"/>
      <c r="C22" s="73" t="e">
        <v>#DIV/0!</v>
      </c>
    </row>
    <row r="23" spans="1:3" ht="25.5" hidden="1" customHeight="1">
      <c r="A23" s="74" t="s">
        <v>1073</v>
      </c>
      <c r="B23" s="72"/>
      <c r="C23" s="73" t="e">
        <v>#DIV/0!</v>
      </c>
    </row>
    <row r="24" spans="1:3" ht="25.5" hidden="1" customHeight="1">
      <c r="A24" s="74" t="s">
        <v>1074</v>
      </c>
      <c r="B24" s="72">
        <v>0</v>
      </c>
      <c r="C24" s="73" t="e">
        <v>#DIV/0!</v>
      </c>
    </row>
    <row r="25" spans="1:3" ht="25.5" hidden="1" customHeight="1">
      <c r="A25" s="74" t="s">
        <v>1075</v>
      </c>
      <c r="B25" s="72">
        <v>0</v>
      </c>
      <c r="C25" s="73" t="e">
        <v>#DIV/0!</v>
      </c>
    </row>
    <row r="26" spans="1:3" ht="25.5" hidden="1" customHeight="1">
      <c r="A26" s="74" t="s">
        <v>1076</v>
      </c>
      <c r="B26" s="72"/>
      <c r="C26" s="73" t="e">
        <v>#DIV/0!</v>
      </c>
    </row>
    <row r="27" spans="1:3" ht="25.5" hidden="1" customHeight="1">
      <c r="A27" s="74" t="s">
        <v>1077</v>
      </c>
      <c r="B27" s="72"/>
      <c r="C27" s="73" t="e">
        <v>#DIV/0!</v>
      </c>
    </row>
    <row r="28" spans="1:3" ht="25.5" customHeight="1">
      <c r="A28" s="74" t="s">
        <v>1078</v>
      </c>
      <c r="B28" s="72"/>
      <c r="C28" s="73">
        <v>-1</v>
      </c>
    </row>
    <row r="29" spans="1:3" ht="25.5" hidden="1" customHeight="1">
      <c r="A29" s="74" t="s">
        <v>1079</v>
      </c>
      <c r="B29" s="72"/>
      <c r="C29" s="73"/>
    </row>
    <row r="30" spans="1:3" ht="25.5" hidden="1" customHeight="1">
      <c r="A30" s="74" t="s">
        <v>1080</v>
      </c>
      <c r="B30" s="72"/>
      <c r="C30" s="73"/>
    </row>
    <row r="31" spans="1:3" ht="25.5" hidden="1" customHeight="1">
      <c r="A31" s="74" t="s">
        <v>1081</v>
      </c>
      <c r="B31" s="72"/>
      <c r="C31" s="73"/>
    </row>
    <row r="32" spans="1:3" ht="25.5" hidden="1" customHeight="1">
      <c r="A32" s="74" t="s">
        <v>1082</v>
      </c>
      <c r="B32" s="72"/>
      <c r="C32" s="73"/>
    </row>
    <row r="33" spans="1:3" ht="25.5" hidden="1" customHeight="1">
      <c r="A33" s="74" t="s">
        <v>1083</v>
      </c>
      <c r="B33" s="72"/>
      <c r="C33" s="73"/>
    </row>
    <row r="34" spans="1:3" ht="25.5" hidden="1" customHeight="1">
      <c r="A34" s="74" t="s">
        <v>1080</v>
      </c>
      <c r="B34" s="72"/>
      <c r="C34" s="73"/>
    </row>
    <row r="35" spans="1:3" ht="25.5" hidden="1" customHeight="1">
      <c r="A35" s="74" t="s">
        <v>1081</v>
      </c>
      <c r="B35" s="72">
        <v>0</v>
      </c>
      <c r="C35" s="73"/>
    </row>
    <row r="36" spans="1:3" ht="25.5" hidden="1" customHeight="1">
      <c r="A36" s="74" t="s">
        <v>1084</v>
      </c>
      <c r="B36" s="72">
        <v>0</v>
      </c>
      <c r="C36" s="73"/>
    </row>
    <row r="37" spans="1:3" ht="25.5" hidden="1" customHeight="1">
      <c r="A37" s="74" t="s">
        <v>1085</v>
      </c>
      <c r="B37" s="72">
        <v>0</v>
      </c>
      <c r="C37" s="73"/>
    </row>
    <row r="38" spans="1:3" ht="25.5" hidden="1" customHeight="1">
      <c r="A38" s="74" t="s">
        <v>1081</v>
      </c>
      <c r="B38" s="72">
        <v>0</v>
      </c>
      <c r="C38" s="73"/>
    </row>
    <row r="39" spans="1:3" ht="25.5" hidden="1" customHeight="1">
      <c r="A39" s="74" t="s">
        <v>1086</v>
      </c>
      <c r="B39" s="72">
        <v>0</v>
      </c>
      <c r="C39" s="73"/>
    </row>
    <row r="40" spans="1:3" ht="25.5" customHeight="1">
      <c r="A40" s="74" t="s">
        <v>1087</v>
      </c>
      <c r="B40" s="72">
        <v>3000</v>
      </c>
      <c r="C40" s="73"/>
    </row>
    <row r="41" spans="1:3" ht="25.5" customHeight="1">
      <c r="A41" s="74" t="s">
        <v>1088</v>
      </c>
      <c r="B41" s="72">
        <v>3000</v>
      </c>
      <c r="C41" s="73"/>
    </row>
    <row r="42" spans="1:3" ht="25.5" customHeight="1">
      <c r="A42" s="74" t="s">
        <v>1089</v>
      </c>
      <c r="B42" s="72">
        <v>3000</v>
      </c>
      <c r="C42" s="73"/>
    </row>
    <row r="43" spans="1:3" ht="25.5" customHeight="1">
      <c r="A43" s="74" t="s">
        <v>1090</v>
      </c>
      <c r="B43" s="72">
        <v>108087</v>
      </c>
      <c r="C43" s="73">
        <v>0.96722117064647595</v>
      </c>
    </row>
    <row r="44" spans="1:3" ht="25.5" customHeight="1">
      <c r="A44" s="74" t="s">
        <v>1091</v>
      </c>
      <c r="B44" s="72">
        <v>25832</v>
      </c>
      <c r="C44" s="73">
        <v>0.423642876825572</v>
      </c>
    </row>
    <row r="45" spans="1:3" ht="25.5" customHeight="1">
      <c r="A45" s="74" t="s">
        <v>1092</v>
      </c>
      <c r="B45" s="72">
        <v>7181</v>
      </c>
      <c r="C45" s="73">
        <v>-6.9698147428423396E-2</v>
      </c>
    </row>
    <row r="46" spans="1:3" ht="25.5" customHeight="1">
      <c r="A46" s="74" t="s">
        <v>1093</v>
      </c>
      <c r="B46" s="72">
        <v>6738</v>
      </c>
      <c r="C46" s="73">
        <v>22.4773519163763</v>
      </c>
    </row>
    <row r="47" spans="1:3" ht="25.5" customHeight="1">
      <c r="A47" s="74" t="s">
        <v>1094</v>
      </c>
      <c r="B47" s="72">
        <v>4263</v>
      </c>
      <c r="C47" s="73">
        <v>-0.56241018271402199</v>
      </c>
    </row>
    <row r="48" spans="1:3" ht="25.5" customHeight="1">
      <c r="A48" s="74" t="s">
        <v>1095</v>
      </c>
      <c r="B48" s="72">
        <v>3</v>
      </c>
      <c r="C48" s="73">
        <v>-0.98760330578512401</v>
      </c>
    </row>
    <row r="49" spans="1:3" ht="25.5" customHeight="1">
      <c r="A49" s="74" t="s">
        <v>1096</v>
      </c>
      <c r="B49" s="72">
        <v>88</v>
      </c>
      <c r="C49" s="73">
        <v>87</v>
      </c>
    </row>
    <row r="50" spans="1:3" ht="25.5" customHeight="1">
      <c r="A50" s="74" t="s">
        <v>1097</v>
      </c>
      <c r="B50" s="72">
        <v>117</v>
      </c>
      <c r="C50" s="73">
        <v>-0.198630136986301</v>
      </c>
    </row>
    <row r="51" spans="1:3" ht="25.5" hidden="1" customHeight="1">
      <c r="A51" s="74" t="s">
        <v>1098</v>
      </c>
      <c r="B51" s="72"/>
      <c r="C51" s="73" t="e">
        <v>#DIV/0!</v>
      </c>
    </row>
    <row r="52" spans="1:3" ht="25.5" hidden="1" customHeight="1">
      <c r="A52" s="74" t="s">
        <v>1099</v>
      </c>
      <c r="B52" s="72"/>
      <c r="C52" s="73" t="e">
        <v>#DIV/0!</v>
      </c>
    </row>
    <row r="53" spans="1:3" ht="25.5" hidden="1" customHeight="1">
      <c r="A53" s="74" t="s">
        <v>1100</v>
      </c>
      <c r="B53" s="72"/>
      <c r="C53" s="73" t="e">
        <v>#DIV/0!</v>
      </c>
    </row>
    <row r="54" spans="1:3" ht="25.5" hidden="1" customHeight="1">
      <c r="A54" s="74" t="s">
        <v>1101</v>
      </c>
      <c r="B54" s="72"/>
      <c r="C54" s="73" t="e">
        <v>#DIV/0!</v>
      </c>
    </row>
    <row r="55" spans="1:3" ht="25.5" hidden="1" customHeight="1">
      <c r="A55" s="74" t="s">
        <v>1102</v>
      </c>
      <c r="B55" s="72"/>
      <c r="C55" s="73" t="e">
        <v>#DIV/0!</v>
      </c>
    </row>
    <row r="56" spans="1:3" ht="25.5" customHeight="1">
      <c r="A56" s="74" t="s">
        <v>1103</v>
      </c>
      <c r="B56" s="72">
        <v>240</v>
      </c>
      <c r="C56" s="73">
        <v>29</v>
      </c>
    </row>
    <row r="57" spans="1:3" ht="25.5" customHeight="1">
      <c r="A57" s="74" t="s">
        <v>1104</v>
      </c>
      <c r="B57" s="72">
        <v>7202</v>
      </c>
      <c r="C57" s="73"/>
    </row>
    <row r="58" spans="1:3" ht="25.5" hidden="1" customHeight="1">
      <c r="A58" s="74" t="s">
        <v>1105</v>
      </c>
      <c r="B58" s="72"/>
      <c r="C58" s="73"/>
    </row>
    <row r="59" spans="1:3" ht="25.5" hidden="1" customHeight="1">
      <c r="A59" s="74" t="s">
        <v>1092</v>
      </c>
      <c r="B59" s="72"/>
      <c r="C59" s="73"/>
    </row>
    <row r="60" spans="1:3" ht="25.5" hidden="1" customHeight="1">
      <c r="A60" s="74" t="s">
        <v>1093</v>
      </c>
      <c r="B60" s="72"/>
      <c r="C60" s="73"/>
    </row>
    <row r="61" spans="1:3" ht="25.5" hidden="1" customHeight="1">
      <c r="A61" s="74" t="s">
        <v>1106</v>
      </c>
      <c r="B61" s="72"/>
      <c r="C61" s="73"/>
    </row>
    <row r="62" spans="1:3" ht="25.5" hidden="1" customHeight="1">
      <c r="A62" s="74" t="s">
        <v>1107</v>
      </c>
      <c r="B62" s="72"/>
      <c r="C62" s="73"/>
    </row>
    <row r="63" spans="1:3" ht="25.5" customHeight="1">
      <c r="A63" s="74" t="s">
        <v>1108</v>
      </c>
      <c r="B63" s="72">
        <v>600</v>
      </c>
      <c r="C63" s="73"/>
    </row>
    <row r="64" spans="1:3" ht="25.5" hidden="1" customHeight="1">
      <c r="A64" s="74" t="s">
        <v>1109</v>
      </c>
      <c r="B64" s="72"/>
      <c r="C64" s="73"/>
    </row>
    <row r="65" spans="1:3" ht="25.5" hidden="1" customHeight="1">
      <c r="A65" s="74" t="s">
        <v>1110</v>
      </c>
      <c r="B65" s="72"/>
      <c r="C65" s="73"/>
    </row>
    <row r="66" spans="1:3" ht="25.5" hidden="1" customHeight="1">
      <c r="A66" s="74" t="s">
        <v>1111</v>
      </c>
      <c r="B66" s="72"/>
      <c r="C66" s="73"/>
    </row>
    <row r="67" spans="1:3" ht="25.5" hidden="1" customHeight="1">
      <c r="A67" s="74" t="s">
        <v>1112</v>
      </c>
      <c r="B67" s="72"/>
      <c r="C67" s="73"/>
    </row>
    <row r="68" spans="1:3" ht="25.5" customHeight="1">
      <c r="A68" s="74" t="s">
        <v>1113</v>
      </c>
      <c r="B68" s="72">
        <v>600</v>
      </c>
      <c r="C68" s="73"/>
    </row>
    <row r="69" spans="1:3" ht="25.5" customHeight="1">
      <c r="A69" s="74" t="s">
        <v>1114</v>
      </c>
      <c r="B69" s="72">
        <v>3498</v>
      </c>
      <c r="C69" s="73">
        <v>0.2</v>
      </c>
    </row>
    <row r="70" spans="1:3" ht="25.5" hidden="1" customHeight="1">
      <c r="A70" s="74" t="s">
        <v>1115</v>
      </c>
      <c r="B70" s="72"/>
      <c r="C70" s="73" t="e">
        <v>#DIV/0!</v>
      </c>
    </row>
    <row r="71" spans="1:3" ht="25.5" hidden="1" customHeight="1">
      <c r="A71" s="74" t="s">
        <v>1116</v>
      </c>
      <c r="B71" s="72"/>
      <c r="C71" s="73" t="e">
        <v>#DIV/0!</v>
      </c>
    </row>
    <row r="72" spans="1:3" ht="25.5" customHeight="1">
      <c r="A72" s="74" t="s">
        <v>1117</v>
      </c>
      <c r="B72" s="72">
        <v>3798</v>
      </c>
      <c r="C72" s="73">
        <v>0.302915951972556</v>
      </c>
    </row>
    <row r="73" spans="1:3" ht="25.5" hidden="1" customHeight="1">
      <c r="A73" s="74" t="s">
        <v>1118</v>
      </c>
      <c r="B73" s="72"/>
      <c r="C73" s="73" t="e">
        <v>#DIV/0!</v>
      </c>
    </row>
    <row r="74" spans="1:3" ht="25.5" hidden="1" customHeight="1">
      <c r="A74" s="74" t="s">
        <v>1119</v>
      </c>
      <c r="B74" s="72"/>
      <c r="C74" s="73" t="e">
        <v>#DIV/0!</v>
      </c>
    </row>
    <row r="75" spans="1:3" ht="25.5" hidden="1" customHeight="1">
      <c r="A75" s="74" t="s">
        <v>1120</v>
      </c>
      <c r="B75" s="72"/>
      <c r="C75" s="73" t="e">
        <v>#DIV/0!</v>
      </c>
    </row>
    <row r="76" spans="1:3" ht="25.5" hidden="1" customHeight="1">
      <c r="A76" s="74" t="s">
        <v>1121</v>
      </c>
      <c r="B76" s="72"/>
      <c r="C76" s="73" t="e">
        <v>#DIV/0!</v>
      </c>
    </row>
    <row r="77" spans="1:3" ht="25.5" customHeight="1">
      <c r="A77" s="74" t="s">
        <v>1122</v>
      </c>
      <c r="B77" s="72">
        <v>78157</v>
      </c>
      <c r="C77" s="73">
        <v>1.36338070758996</v>
      </c>
    </row>
    <row r="78" spans="1:3" ht="25.5" hidden="1" customHeight="1">
      <c r="A78" s="74" t="s">
        <v>1119</v>
      </c>
      <c r="B78" s="72"/>
      <c r="C78" s="73" t="e">
        <v>#DIV/0!</v>
      </c>
    </row>
    <row r="79" spans="1:3" ht="25.5" hidden="1" customHeight="1">
      <c r="A79" s="74" t="s">
        <v>1120</v>
      </c>
      <c r="B79" s="72"/>
      <c r="C79" s="73" t="e">
        <v>#DIV/0!</v>
      </c>
    </row>
    <row r="80" spans="1:3" ht="25.5" customHeight="1">
      <c r="A80" s="74" t="s">
        <v>1123</v>
      </c>
      <c r="B80" s="72">
        <v>78157</v>
      </c>
      <c r="C80" s="73">
        <v>1.36338070758996</v>
      </c>
    </row>
    <row r="81" spans="1:3" ht="25.5" hidden="1" customHeight="1">
      <c r="A81" s="74" t="s">
        <v>1124</v>
      </c>
      <c r="B81" s="72"/>
      <c r="C81" s="73" t="e">
        <v>#DIV/0!</v>
      </c>
    </row>
    <row r="82" spans="1:3" ht="25.5" hidden="1" customHeight="1">
      <c r="A82" s="74" t="s">
        <v>1125</v>
      </c>
      <c r="B82" s="72"/>
      <c r="C82" s="73" t="e">
        <v>#DIV/0!</v>
      </c>
    </row>
    <row r="83" spans="1:3" ht="25.5" hidden="1" customHeight="1">
      <c r="A83" s="74" t="s">
        <v>1126</v>
      </c>
      <c r="B83" s="72"/>
      <c r="C83" s="73" t="e">
        <v>#DIV/0!</v>
      </c>
    </row>
    <row r="84" spans="1:3" ht="25.5" hidden="1" customHeight="1">
      <c r="A84" s="74" t="s">
        <v>1127</v>
      </c>
      <c r="B84" s="72"/>
      <c r="C84" s="73" t="e">
        <v>#DIV/0!</v>
      </c>
    </row>
    <row r="85" spans="1:3" ht="25.5" hidden="1" customHeight="1">
      <c r="A85" s="74" t="s">
        <v>1128</v>
      </c>
      <c r="B85" s="72">
        <v>0</v>
      </c>
      <c r="C85" s="73" t="e">
        <v>#DIV/0!</v>
      </c>
    </row>
    <row r="86" spans="1:3" ht="25.5" hidden="1" customHeight="1">
      <c r="A86" s="74" t="s">
        <v>1129</v>
      </c>
      <c r="B86" s="72">
        <v>0</v>
      </c>
      <c r="C86" s="73" t="e">
        <v>#DIV/0!</v>
      </c>
    </row>
    <row r="87" spans="1:3" ht="25.5" hidden="1" customHeight="1">
      <c r="A87" s="74" t="s">
        <v>1130</v>
      </c>
      <c r="B87" s="72">
        <v>0</v>
      </c>
      <c r="C87" s="73" t="e">
        <v>#DIV/0!</v>
      </c>
    </row>
    <row r="88" spans="1:3" ht="25.5" hidden="1" customHeight="1">
      <c r="A88" s="74" t="s">
        <v>1131</v>
      </c>
      <c r="B88" s="72">
        <v>0</v>
      </c>
      <c r="C88" s="73" t="e">
        <v>#DIV/0!</v>
      </c>
    </row>
    <row r="89" spans="1:3" ht="25.5" hidden="1" customHeight="1">
      <c r="A89" s="74" t="s">
        <v>1132</v>
      </c>
      <c r="B89" s="72"/>
      <c r="C89" s="73" t="e">
        <v>#DIV/0!</v>
      </c>
    </row>
    <row r="90" spans="1:3" ht="25.5" customHeight="1">
      <c r="A90" s="74" t="s">
        <v>1133</v>
      </c>
      <c r="B90" s="72"/>
      <c r="C90" s="73">
        <v>-1</v>
      </c>
    </row>
    <row r="91" spans="1:3" ht="25.5" hidden="1" customHeight="1">
      <c r="A91" s="74" t="s">
        <v>1119</v>
      </c>
      <c r="B91" s="72"/>
      <c r="C91" s="73" t="e">
        <v>#DIV/0!</v>
      </c>
    </row>
    <row r="92" spans="1:3" ht="25.5" hidden="1" customHeight="1">
      <c r="A92" s="74" t="s">
        <v>1120</v>
      </c>
      <c r="B92" s="72"/>
      <c r="C92" s="73" t="e">
        <v>#DIV/0!</v>
      </c>
    </row>
    <row r="93" spans="1:3" ht="25.5" hidden="1" customHeight="1">
      <c r="A93" s="74" t="s">
        <v>1134</v>
      </c>
      <c r="B93" s="72"/>
      <c r="C93" s="73" t="e">
        <v>#DIV/0!</v>
      </c>
    </row>
    <row r="94" spans="1:3" ht="25.5" hidden="1" customHeight="1">
      <c r="A94" s="74" t="s">
        <v>1135</v>
      </c>
      <c r="B94" s="72"/>
      <c r="C94" s="73" t="e">
        <v>#DIV/0!</v>
      </c>
    </row>
    <row r="95" spans="1:3" ht="25.5" hidden="1" customHeight="1">
      <c r="A95" s="74" t="s">
        <v>1136</v>
      </c>
      <c r="B95" s="72"/>
      <c r="C95" s="73" t="e">
        <v>#DIV/0!</v>
      </c>
    </row>
    <row r="96" spans="1:3" ht="25.5" hidden="1" customHeight="1">
      <c r="A96" s="74" t="s">
        <v>1137</v>
      </c>
      <c r="B96" s="72"/>
      <c r="C96" s="73" t="e">
        <v>#DIV/0!</v>
      </c>
    </row>
    <row r="97" spans="1:3" ht="25.5" hidden="1" customHeight="1">
      <c r="A97" s="74" t="s">
        <v>1138</v>
      </c>
      <c r="B97" s="72"/>
      <c r="C97" s="73" t="e">
        <v>#DIV/0!</v>
      </c>
    </row>
    <row r="98" spans="1:3" ht="25.5" customHeight="1">
      <c r="A98" s="74" t="s">
        <v>1139</v>
      </c>
      <c r="B98" s="72"/>
      <c r="C98" s="73">
        <v>-1</v>
      </c>
    </row>
    <row r="99" spans="1:3" ht="25.5" customHeight="1">
      <c r="A99" s="74" t="s">
        <v>1140</v>
      </c>
      <c r="B99" s="72">
        <v>551</v>
      </c>
      <c r="C99" s="73">
        <v>5.6385542168674698</v>
      </c>
    </row>
    <row r="100" spans="1:3" ht="25.5" customHeight="1">
      <c r="A100" s="74" t="s">
        <v>1141</v>
      </c>
      <c r="B100" s="72">
        <v>76</v>
      </c>
      <c r="C100" s="73">
        <v>-8.4337349397590397E-2</v>
      </c>
    </row>
    <row r="101" spans="1:3" ht="25.5" hidden="1" customHeight="1">
      <c r="A101" s="74" t="s">
        <v>1081</v>
      </c>
      <c r="B101" s="72"/>
      <c r="C101" s="73" t="e">
        <v>#DIV/0!</v>
      </c>
    </row>
    <row r="102" spans="1:3" ht="25.5" hidden="1" customHeight="1">
      <c r="A102" s="74" t="s">
        <v>1142</v>
      </c>
      <c r="B102" s="72"/>
      <c r="C102" s="73" t="e">
        <v>#DIV/0!</v>
      </c>
    </row>
    <row r="103" spans="1:3" ht="25.5" hidden="1" customHeight="1">
      <c r="A103" s="74" t="s">
        <v>1143</v>
      </c>
      <c r="B103" s="72"/>
      <c r="C103" s="73" t="e">
        <v>#DIV/0!</v>
      </c>
    </row>
    <row r="104" spans="1:3" ht="25.5" customHeight="1">
      <c r="A104" s="74" t="s">
        <v>1144</v>
      </c>
      <c r="B104" s="72">
        <v>76</v>
      </c>
      <c r="C104" s="73">
        <v>-8.4337349397590397E-2</v>
      </c>
    </row>
    <row r="105" spans="1:3" ht="25.5" hidden="1" customHeight="1">
      <c r="A105" s="74" t="s">
        <v>1145</v>
      </c>
      <c r="B105" s="72"/>
      <c r="C105" s="73" t="e">
        <v>#DIV/0!</v>
      </c>
    </row>
    <row r="106" spans="1:3" ht="25.5" hidden="1" customHeight="1">
      <c r="A106" s="74" t="s">
        <v>1081</v>
      </c>
      <c r="B106" s="72">
        <v>0</v>
      </c>
      <c r="C106" s="73" t="e">
        <v>#DIV/0!</v>
      </c>
    </row>
    <row r="107" spans="1:3" ht="25.5" hidden="1" customHeight="1">
      <c r="A107" s="74" t="s">
        <v>1142</v>
      </c>
      <c r="B107" s="72">
        <v>0</v>
      </c>
      <c r="C107" s="73" t="e">
        <v>#DIV/0!</v>
      </c>
    </row>
    <row r="108" spans="1:3" ht="25.5" hidden="1" customHeight="1">
      <c r="A108" s="74" t="s">
        <v>1146</v>
      </c>
      <c r="B108" s="72">
        <v>0</v>
      </c>
      <c r="C108" s="73" t="e">
        <v>#DIV/0!</v>
      </c>
    </row>
    <row r="109" spans="1:3" ht="25.5" hidden="1" customHeight="1">
      <c r="A109" s="74" t="s">
        <v>1147</v>
      </c>
      <c r="B109" s="72">
        <v>0</v>
      </c>
      <c r="C109" s="73" t="e">
        <v>#DIV/0!</v>
      </c>
    </row>
    <row r="110" spans="1:3" ht="25.5" hidden="1" customHeight="1">
      <c r="A110" s="74" t="s">
        <v>1148</v>
      </c>
      <c r="B110" s="72">
        <v>0</v>
      </c>
      <c r="C110" s="73" t="e">
        <v>#DIV/0!</v>
      </c>
    </row>
    <row r="111" spans="1:3" ht="25.5" hidden="1" customHeight="1">
      <c r="A111" s="74" t="s">
        <v>1149</v>
      </c>
      <c r="B111" s="72">
        <v>0</v>
      </c>
      <c r="C111" s="73" t="e">
        <v>#DIV/0!</v>
      </c>
    </row>
    <row r="112" spans="1:3" ht="25.5" hidden="1" customHeight="1">
      <c r="A112" s="74" t="s">
        <v>1150</v>
      </c>
      <c r="B112" s="72">
        <v>0</v>
      </c>
      <c r="C112" s="73" t="e">
        <v>#DIV/0!</v>
      </c>
    </row>
    <row r="113" spans="1:3" ht="25.5" hidden="1" customHeight="1">
      <c r="A113" s="74" t="s">
        <v>1151</v>
      </c>
      <c r="B113" s="72">
        <v>0</v>
      </c>
      <c r="C113" s="73" t="e">
        <v>#DIV/0!</v>
      </c>
    </row>
    <row r="114" spans="1:3" ht="25.5" hidden="1" customHeight="1">
      <c r="A114" s="74" t="s">
        <v>1152</v>
      </c>
      <c r="B114" s="72">
        <v>0</v>
      </c>
      <c r="C114" s="73" t="e">
        <v>#DIV/0!</v>
      </c>
    </row>
    <row r="115" spans="1:3" ht="25.5" hidden="1" customHeight="1">
      <c r="A115" s="74" t="s">
        <v>1153</v>
      </c>
      <c r="B115" s="72">
        <v>0</v>
      </c>
      <c r="C115" s="73" t="e">
        <v>#DIV/0!</v>
      </c>
    </row>
    <row r="116" spans="1:3" ht="25.5" hidden="1" customHeight="1">
      <c r="A116" s="74" t="s">
        <v>1154</v>
      </c>
      <c r="B116" s="72">
        <v>0</v>
      </c>
      <c r="C116" s="73" t="e">
        <v>#DIV/0!</v>
      </c>
    </row>
    <row r="117" spans="1:3" ht="25.5" hidden="1" customHeight="1">
      <c r="A117" s="74" t="s">
        <v>1155</v>
      </c>
      <c r="B117" s="72">
        <v>0</v>
      </c>
      <c r="C117" s="73" t="e">
        <v>#DIV/0!</v>
      </c>
    </row>
    <row r="118" spans="1:3" ht="25.5" hidden="1" customHeight="1">
      <c r="A118" s="74" t="s">
        <v>1156</v>
      </c>
      <c r="B118" s="72">
        <v>0</v>
      </c>
      <c r="C118" s="73" t="e">
        <v>#DIV/0!</v>
      </c>
    </row>
    <row r="119" spans="1:3" ht="25.5" hidden="1" customHeight="1">
      <c r="A119" s="74" t="s">
        <v>1157</v>
      </c>
      <c r="B119" s="72">
        <v>0</v>
      </c>
      <c r="C119" s="73" t="e">
        <v>#DIV/0!</v>
      </c>
    </row>
    <row r="120" spans="1:3" ht="25.5" hidden="1" customHeight="1">
      <c r="A120" s="74" t="s">
        <v>1158</v>
      </c>
      <c r="B120" s="72">
        <v>0</v>
      </c>
      <c r="C120" s="73" t="e">
        <v>#DIV/0!</v>
      </c>
    </row>
    <row r="121" spans="1:3" ht="25.5" hidden="1" customHeight="1">
      <c r="A121" s="74" t="s">
        <v>1159</v>
      </c>
      <c r="B121" s="72">
        <v>0</v>
      </c>
      <c r="C121" s="73" t="e">
        <v>#DIV/0!</v>
      </c>
    </row>
    <row r="122" spans="1:3" ht="25.5" hidden="1" customHeight="1">
      <c r="A122" s="74" t="s">
        <v>1160</v>
      </c>
      <c r="B122" s="72"/>
      <c r="C122" s="73" t="e">
        <v>#DIV/0!</v>
      </c>
    </row>
    <row r="123" spans="1:3" ht="25.5" customHeight="1">
      <c r="A123" s="74" t="s">
        <v>1079</v>
      </c>
      <c r="B123" s="72">
        <v>475</v>
      </c>
      <c r="C123" s="73">
        <v>0.301369863013699</v>
      </c>
    </row>
    <row r="124" spans="1:3" ht="25.5" customHeight="1">
      <c r="A124" s="74" t="s">
        <v>1080</v>
      </c>
      <c r="B124" s="72">
        <v>18</v>
      </c>
      <c r="C124" s="73">
        <v>0.8</v>
      </c>
    </row>
    <row r="125" spans="1:3" ht="25.5" customHeight="1">
      <c r="A125" s="74" t="s">
        <v>1081</v>
      </c>
      <c r="B125" s="72">
        <v>457</v>
      </c>
      <c r="C125" s="73">
        <v>0.287323943661972</v>
      </c>
    </row>
    <row r="126" spans="1:3" ht="25.5" customHeight="1">
      <c r="A126" s="74" t="s">
        <v>1161</v>
      </c>
      <c r="B126" s="72">
        <v>650</v>
      </c>
      <c r="C126" s="73">
        <v>-0.104683195592287</v>
      </c>
    </row>
    <row r="127" spans="1:3" ht="25.5" hidden="1" customHeight="1">
      <c r="A127" s="74" t="s">
        <v>1162</v>
      </c>
      <c r="B127" s="72"/>
      <c r="C127" s="73" t="e">
        <v>#DIV/0!</v>
      </c>
    </row>
    <row r="128" spans="1:3" ht="25.5" hidden="1" customHeight="1">
      <c r="A128" s="74" t="s">
        <v>1163</v>
      </c>
      <c r="B128" s="72"/>
      <c r="C128" s="73" t="e">
        <v>#DIV/0!</v>
      </c>
    </row>
    <row r="129" spans="1:3" ht="25.5" hidden="1" customHeight="1">
      <c r="A129" s="74" t="s">
        <v>1164</v>
      </c>
      <c r="B129" s="72"/>
      <c r="C129" s="73" t="e">
        <v>#DIV/0!</v>
      </c>
    </row>
    <row r="130" spans="1:3" ht="25.5" hidden="1" customHeight="1">
      <c r="A130" s="74" t="s">
        <v>1165</v>
      </c>
      <c r="B130" s="72"/>
      <c r="C130" s="73" t="e">
        <v>#DIV/0!</v>
      </c>
    </row>
    <row r="131" spans="1:3" ht="25.5" hidden="1" customHeight="1">
      <c r="A131" s="74" t="s">
        <v>1166</v>
      </c>
      <c r="B131" s="72"/>
      <c r="C131" s="73" t="e">
        <v>#DIV/0!</v>
      </c>
    </row>
    <row r="132" spans="1:3" ht="25.5" hidden="1" customHeight="1">
      <c r="A132" s="74" t="s">
        <v>1167</v>
      </c>
      <c r="B132" s="72"/>
      <c r="C132" s="73" t="e">
        <v>#DIV/0!</v>
      </c>
    </row>
    <row r="133" spans="1:3" ht="25.5" hidden="1" customHeight="1">
      <c r="A133" s="74" t="s">
        <v>1165</v>
      </c>
      <c r="B133" s="72"/>
      <c r="C133" s="73" t="e">
        <v>#DIV/0!</v>
      </c>
    </row>
    <row r="134" spans="1:3" ht="25.5" hidden="1" customHeight="1">
      <c r="A134" s="74" t="s">
        <v>1168</v>
      </c>
      <c r="B134" s="72"/>
      <c r="C134" s="73" t="e">
        <v>#DIV/0!</v>
      </c>
    </row>
    <row r="135" spans="1:3" ht="25.5" hidden="1" customHeight="1">
      <c r="A135" s="74" t="s">
        <v>1169</v>
      </c>
      <c r="B135" s="72"/>
      <c r="C135" s="73" t="e">
        <v>#DIV/0!</v>
      </c>
    </row>
    <row r="136" spans="1:3" ht="25.5" hidden="1" customHeight="1">
      <c r="A136" s="74" t="s">
        <v>1170</v>
      </c>
      <c r="B136" s="72"/>
      <c r="C136" s="73" t="e">
        <v>#DIV/0!</v>
      </c>
    </row>
    <row r="137" spans="1:3" ht="25.5" hidden="1" customHeight="1">
      <c r="A137" s="74" t="s">
        <v>1171</v>
      </c>
      <c r="B137" s="72"/>
      <c r="C137" s="73" t="e">
        <v>#DIV/0!</v>
      </c>
    </row>
    <row r="138" spans="1:3" ht="25.5" hidden="1" customHeight="1">
      <c r="A138" s="74" t="s">
        <v>1172</v>
      </c>
      <c r="B138" s="72"/>
      <c r="C138" s="73" t="e">
        <v>#DIV/0!</v>
      </c>
    </row>
    <row r="139" spans="1:3" ht="25.5" hidden="1" customHeight="1">
      <c r="A139" s="74" t="s">
        <v>1173</v>
      </c>
      <c r="B139" s="72"/>
      <c r="C139" s="73" t="e">
        <v>#DIV/0!</v>
      </c>
    </row>
    <row r="140" spans="1:3" ht="25.5" hidden="1" customHeight="1">
      <c r="A140" s="74" t="s">
        <v>1174</v>
      </c>
      <c r="B140" s="72"/>
      <c r="C140" s="73" t="e">
        <v>#DIV/0!</v>
      </c>
    </row>
    <row r="141" spans="1:3" ht="25.5" hidden="1" customHeight="1">
      <c r="A141" s="74" t="s">
        <v>1175</v>
      </c>
      <c r="B141" s="72"/>
      <c r="C141" s="73" t="e">
        <v>#DIV/0!</v>
      </c>
    </row>
    <row r="142" spans="1:3" ht="25.5" customHeight="1">
      <c r="A142" s="74" t="s">
        <v>1176</v>
      </c>
      <c r="B142" s="72">
        <v>650</v>
      </c>
      <c r="C142" s="73">
        <v>-0.104683195592287</v>
      </c>
    </row>
    <row r="143" spans="1:3" ht="25.5" hidden="1" customHeight="1">
      <c r="A143" s="74" t="s">
        <v>1177</v>
      </c>
      <c r="B143" s="72"/>
      <c r="C143" s="73" t="e">
        <v>#DIV/0!</v>
      </c>
    </row>
    <row r="144" spans="1:3" ht="25.5" hidden="1" customHeight="1">
      <c r="A144" s="74" t="s">
        <v>1178</v>
      </c>
      <c r="B144" s="72"/>
      <c r="C144" s="73" t="e">
        <v>#DIV/0!</v>
      </c>
    </row>
    <row r="145" spans="1:3" ht="25.5" hidden="1" customHeight="1">
      <c r="A145" s="74" t="s">
        <v>1179</v>
      </c>
      <c r="B145" s="72"/>
      <c r="C145" s="73" t="e">
        <v>#DIV/0!</v>
      </c>
    </row>
    <row r="146" spans="1:3" ht="25.5" customHeight="1">
      <c r="A146" s="74" t="s">
        <v>1180</v>
      </c>
      <c r="B146" s="72">
        <v>650</v>
      </c>
      <c r="C146" s="73">
        <v>-0.104683195592287</v>
      </c>
    </row>
    <row r="147" spans="1:3" ht="25.5" hidden="1" customHeight="1">
      <c r="A147" s="74" t="s">
        <v>1181</v>
      </c>
      <c r="B147" s="72"/>
      <c r="C147" s="73"/>
    </row>
    <row r="148" spans="1:3" ht="25.5" hidden="1" customHeight="1">
      <c r="A148" s="74" t="s">
        <v>1182</v>
      </c>
      <c r="B148" s="72"/>
      <c r="C148" s="73"/>
    </row>
    <row r="149" spans="1:3" ht="25.5" hidden="1" customHeight="1">
      <c r="A149" s="74" t="s">
        <v>1183</v>
      </c>
      <c r="B149" s="72"/>
      <c r="C149" s="73"/>
    </row>
    <row r="150" spans="1:3" ht="25.5" hidden="1" customHeight="1">
      <c r="A150" s="74" t="s">
        <v>1184</v>
      </c>
      <c r="B150" s="72"/>
      <c r="C150" s="73"/>
    </row>
    <row r="151" spans="1:3" ht="25.5" hidden="1" customHeight="1">
      <c r="A151" s="74" t="s">
        <v>1185</v>
      </c>
      <c r="B151" s="72">
        <v>0</v>
      </c>
      <c r="C151" s="73"/>
    </row>
    <row r="152" spans="1:3" ht="25.5" hidden="1" customHeight="1">
      <c r="A152" s="74" t="s">
        <v>1186</v>
      </c>
      <c r="B152" s="72">
        <v>0</v>
      </c>
      <c r="C152" s="73"/>
    </row>
    <row r="153" spans="1:3" ht="25.5" hidden="1" customHeight="1">
      <c r="A153" s="74" t="s">
        <v>1187</v>
      </c>
      <c r="B153" s="72">
        <v>0</v>
      </c>
      <c r="C153" s="73"/>
    </row>
    <row r="154" spans="1:3" ht="25.5" hidden="1" customHeight="1">
      <c r="A154" s="74" t="s">
        <v>1188</v>
      </c>
      <c r="B154" s="72">
        <v>0</v>
      </c>
      <c r="C154" s="73"/>
    </row>
    <row r="155" spans="1:3" ht="25.5" hidden="1" customHeight="1">
      <c r="A155" s="74" t="s">
        <v>1186</v>
      </c>
      <c r="B155" s="72">
        <v>0</v>
      </c>
      <c r="C155" s="73"/>
    </row>
    <row r="156" spans="1:3" ht="25.5" hidden="1" customHeight="1">
      <c r="A156" s="74" t="s">
        <v>1189</v>
      </c>
      <c r="B156" s="72">
        <v>0</v>
      </c>
      <c r="C156" s="73"/>
    </row>
    <row r="157" spans="1:3" ht="25.5" hidden="1" customHeight="1">
      <c r="A157" s="74" t="s">
        <v>1190</v>
      </c>
      <c r="B157" s="72">
        <v>0</v>
      </c>
      <c r="C157" s="73"/>
    </row>
    <row r="158" spans="1:3" ht="25.5" hidden="1" customHeight="1">
      <c r="A158" s="74" t="s">
        <v>1191</v>
      </c>
      <c r="B158" s="72">
        <v>0</v>
      </c>
      <c r="C158" s="73"/>
    </row>
    <row r="159" spans="1:3" ht="25.5" hidden="1" customHeight="1">
      <c r="A159" s="74" t="s">
        <v>1192</v>
      </c>
      <c r="B159" s="72">
        <v>0</v>
      </c>
      <c r="C159" s="73"/>
    </row>
    <row r="160" spans="1:3" ht="25.5" hidden="1" customHeight="1">
      <c r="A160" s="74" t="s">
        <v>1193</v>
      </c>
      <c r="B160" s="72">
        <v>0</v>
      </c>
      <c r="C160" s="73"/>
    </row>
    <row r="161" spans="1:3" ht="25.5" hidden="1" customHeight="1">
      <c r="A161" s="74" t="s">
        <v>1194</v>
      </c>
      <c r="B161" s="72">
        <v>0</v>
      </c>
      <c r="C161" s="73"/>
    </row>
    <row r="162" spans="1:3" ht="25.5" customHeight="1">
      <c r="A162" s="74" t="s">
        <v>1195</v>
      </c>
      <c r="B162" s="72">
        <v>8443</v>
      </c>
      <c r="C162" s="73"/>
    </row>
    <row r="163" spans="1:3" ht="25.5" customHeight="1">
      <c r="A163" s="74" t="s">
        <v>1088</v>
      </c>
      <c r="B163" s="72">
        <v>8443</v>
      </c>
      <c r="C163" s="73"/>
    </row>
    <row r="164" spans="1:3" ht="25.5" customHeight="1">
      <c r="A164" s="74" t="s">
        <v>510</v>
      </c>
      <c r="B164" s="72">
        <v>8443</v>
      </c>
      <c r="C164" s="73"/>
    </row>
    <row r="165" spans="1:3" ht="25.5" hidden="1" customHeight="1">
      <c r="A165" s="74" t="s">
        <v>1196</v>
      </c>
      <c r="B165" s="72">
        <v>0</v>
      </c>
      <c r="C165" s="73"/>
    </row>
    <row r="166" spans="1:3" ht="25.5" hidden="1" customHeight="1">
      <c r="A166" s="74" t="s">
        <v>1197</v>
      </c>
      <c r="B166" s="72">
        <v>0</v>
      </c>
      <c r="C166" s="73"/>
    </row>
    <row r="167" spans="1:3" ht="25.5" hidden="1" customHeight="1">
      <c r="A167" s="74" t="s">
        <v>1198</v>
      </c>
      <c r="B167" s="72"/>
      <c r="C167" s="73"/>
    </row>
    <row r="168" spans="1:3" ht="25.5" customHeight="1">
      <c r="A168" s="74" t="s">
        <v>595</v>
      </c>
      <c r="B168" s="72">
        <v>209849</v>
      </c>
      <c r="C168" s="73">
        <v>2.0725497086298299</v>
      </c>
    </row>
    <row r="169" spans="1:3" ht="25.5" customHeight="1">
      <c r="A169" s="74" t="s">
        <v>1199</v>
      </c>
      <c r="B169" s="72">
        <v>207852</v>
      </c>
      <c r="C169" s="73">
        <v>2.1370098705061999</v>
      </c>
    </row>
    <row r="170" spans="1:3" ht="25.5" hidden="1" customHeight="1">
      <c r="A170" s="74" t="s">
        <v>1200</v>
      </c>
      <c r="B170" s="72"/>
      <c r="C170" s="73" t="e">
        <v>#DIV/0!</v>
      </c>
    </row>
    <row r="171" spans="1:3" ht="25.5" customHeight="1">
      <c r="A171" s="74" t="s">
        <v>1201</v>
      </c>
      <c r="B171" s="72">
        <v>207852</v>
      </c>
      <c r="C171" s="73">
        <v>2.1370098705061999</v>
      </c>
    </row>
    <row r="172" spans="1:3" ht="25.5" hidden="1" customHeight="1">
      <c r="A172" s="74" t="s">
        <v>1202</v>
      </c>
      <c r="B172" s="72"/>
      <c r="C172" s="73" t="e">
        <v>#DIV/0!</v>
      </c>
    </row>
    <row r="173" spans="1:3" ht="25.5" customHeight="1">
      <c r="A173" s="74" t="s">
        <v>1203</v>
      </c>
      <c r="B173" s="72">
        <v>428</v>
      </c>
      <c r="C173" s="73">
        <v>-3.8202247191011202E-2</v>
      </c>
    </row>
    <row r="174" spans="1:3" ht="25.5" hidden="1" customHeight="1">
      <c r="A174" s="74" t="s">
        <v>1204</v>
      </c>
      <c r="B174" s="72"/>
      <c r="C174" s="73" t="e">
        <v>#DIV/0!</v>
      </c>
    </row>
    <row r="175" spans="1:3" ht="25.5" hidden="1" customHeight="1">
      <c r="A175" s="74" t="s">
        <v>1205</v>
      </c>
      <c r="B175" s="72"/>
      <c r="C175" s="73" t="e">
        <v>#DIV/0!</v>
      </c>
    </row>
    <row r="176" spans="1:3" ht="25.5" customHeight="1">
      <c r="A176" s="74" t="s">
        <v>1206</v>
      </c>
      <c r="B176" s="72">
        <v>170</v>
      </c>
      <c r="C176" s="73">
        <v>-0.18660287081339699</v>
      </c>
    </row>
    <row r="177" spans="1:3" ht="25.5" customHeight="1">
      <c r="A177" s="74" t="s">
        <v>1207</v>
      </c>
      <c r="B177" s="72">
        <v>238</v>
      </c>
      <c r="C177" s="73">
        <v>0.101851851851852</v>
      </c>
    </row>
    <row r="178" spans="1:3" ht="25.5" hidden="1" customHeight="1">
      <c r="A178" s="74" t="s">
        <v>1208</v>
      </c>
      <c r="B178" s="72"/>
      <c r="C178" s="73" t="e">
        <v>#DIV/0!</v>
      </c>
    </row>
    <row r="179" spans="1:3" ht="25.5" hidden="1" customHeight="1">
      <c r="A179" s="74" t="s">
        <v>1209</v>
      </c>
      <c r="B179" s="72"/>
      <c r="C179" s="73" t="e">
        <v>#DIV/0!</v>
      </c>
    </row>
    <row r="180" spans="1:3" ht="25.5" customHeight="1">
      <c r="A180" s="74" t="s">
        <v>1210</v>
      </c>
      <c r="B180" s="72">
        <v>20</v>
      </c>
      <c r="C180" s="77" t="s">
        <v>443</v>
      </c>
    </row>
    <row r="181" spans="1:3" ht="25.5" hidden="1" customHeight="1">
      <c r="A181" s="74" t="s">
        <v>1211</v>
      </c>
      <c r="B181" s="72"/>
      <c r="C181" s="73" t="e">
        <v>#DIV/0!</v>
      </c>
    </row>
    <row r="182" spans="1:3" ht="25.5" customHeight="1">
      <c r="A182" s="74" t="s">
        <v>1212</v>
      </c>
      <c r="B182" s="72">
        <v>1569</v>
      </c>
      <c r="C182" s="73">
        <v>-1.6300940438871502E-2</v>
      </c>
    </row>
    <row r="183" spans="1:3" ht="25.5" customHeight="1">
      <c r="A183" s="74" t="s">
        <v>1213</v>
      </c>
      <c r="B183" s="72"/>
      <c r="C183" s="73"/>
    </row>
    <row r="184" spans="1:3" ht="25.5" customHeight="1">
      <c r="A184" s="74" t="s">
        <v>1214</v>
      </c>
      <c r="B184" s="72">
        <v>617</v>
      </c>
      <c r="C184" s="73">
        <v>-0.33441208198489802</v>
      </c>
    </row>
    <row r="185" spans="1:3" ht="25.5" customHeight="1">
      <c r="A185" s="74" t="s">
        <v>1215</v>
      </c>
      <c r="B185" s="72">
        <v>818</v>
      </c>
      <c r="C185" s="73">
        <v>0.286163522012579</v>
      </c>
    </row>
    <row r="186" spans="1:3" ht="25.5" hidden="1" customHeight="1">
      <c r="A186" s="74" t="s">
        <v>1216</v>
      </c>
      <c r="B186" s="72"/>
      <c r="C186" s="73" t="e">
        <v>#DIV/0!</v>
      </c>
    </row>
    <row r="187" spans="1:3" ht="25.5" hidden="1" customHeight="1">
      <c r="A187" s="74" t="s">
        <v>1217</v>
      </c>
      <c r="B187" s="72"/>
      <c r="C187" s="73" t="e">
        <v>#DIV/0!</v>
      </c>
    </row>
    <row r="188" spans="1:3" ht="25.5" customHeight="1">
      <c r="A188" s="74" t="s">
        <v>1218</v>
      </c>
      <c r="B188" s="72">
        <v>34</v>
      </c>
      <c r="C188" s="73">
        <v>6.25E-2</v>
      </c>
    </row>
    <row r="189" spans="1:3" ht="25.5" hidden="1" customHeight="1">
      <c r="A189" s="74" t="s">
        <v>1219</v>
      </c>
      <c r="B189" s="72"/>
      <c r="C189" s="73"/>
    </row>
    <row r="190" spans="1:3" ht="25.5" hidden="1" customHeight="1">
      <c r="A190" s="74" t="s">
        <v>1220</v>
      </c>
      <c r="B190" s="72"/>
      <c r="C190" s="73"/>
    </row>
    <row r="191" spans="1:3" ht="25.5" hidden="1" customHeight="1">
      <c r="A191" s="74" t="s">
        <v>1221</v>
      </c>
      <c r="B191" s="72"/>
      <c r="C191" s="73"/>
    </row>
    <row r="192" spans="1:3" ht="25.5" hidden="1" customHeight="1">
      <c r="A192" s="74" t="s">
        <v>1222</v>
      </c>
      <c r="B192" s="72"/>
      <c r="C192" s="73"/>
    </row>
    <row r="193" spans="1:3" ht="25.5" customHeight="1">
      <c r="A193" s="74" t="s">
        <v>1223</v>
      </c>
      <c r="B193" s="72">
        <v>100</v>
      </c>
      <c r="C193" s="73"/>
    </row>
    <row r="194" spans="1:3" ht="25.5" customHeight="1">
      <c r="A194" s="74" t="s">
        <v>1224</v>
      </c>
      <c r="B194" s="72">
        <v>43774</v>
      </c>
      <c r="C194" s="73">
        <v>0.42749062449046099</v>
      </c>
    </row>
    <row r="195" spans="1:3" ht="25.5" customHeight="1">
      <c r="A195" s="74" t="s">
        <v>1225</v>
      </c>
      <c r="B195" s="72">
        <v>43774</v>
      </c>
      <c r="C195" s="73">
        <v>0.42749062449046099</v>
      </c>
    </row>
    <row r="196" spans="1:3" ht="25.5" hidden="1" customHeight="1">
      <c r="A196" s="74" t="s">
        <v>1226</v>
      </c>
      <c r="B196" s="72"/>
      <c r="C196" s="73" t="e">
        <v>#DIV/0!</v>
      </c>
    </row>
    <row r="197" spans="1:3" ht="25.5" hidden="1" customHeight="1">
      <c r="A197" s="74" t="s">
        <v>1227</v>
      </c>
      <c r="B197" s="72"/>
      <c r="C197" s="73" t="e">
        <v>#DIV/0!</v>
      </c>
    </row>
    <row r="198" spans="1:3" ht="25.5" hidden="1" customHeight="1">
      <c r="A198" s="74" t="s">
        <v>1228</v>
      </c>
      <c r="B198" s="72"/>
      <c r="C198" s="73" t="e">
        <v>#DIV/0!</v>
      </c>
    </row>
    <row r="199" spans="1:3" ht="25.5" customHeight="1">
      <c r="A199" s="74" t="s">
        <v>1229</v>
      </c>
      <c r="B199" s="72">
        <v>7879</v>
      </c>
      <c r="C199" s="73">
        <v>0.41251344567945503</v>
      </c>
    </row>
    <row r="200" spans="1:3" ht="25.5" hidden="1" customHeight="1">
      <c r="A200" s="74" t="s">
        <v>1230</v>
      </c>
      <c r="B200" s="72"/>
      <c r="C200" s="73" t="e">
        <v>#DIV/0!</v>
      </c>
    </row>
    <row r="201" spans="1:3" ht="25.5" hidden="1" customHeight="1">
      <c r="A201" s="74" t="s">
        <v>1231</v>
      </c>
      <c r="B201" s="72"/>
      <c r="C201" s="73" t="e">
        <v>#DIV/0!</v>
      </c>
    </row>
    <row r="202" spans="1:3" ht="25.5" hidden="1" customHeight="1">
      <c r="A202" s="74" t="s">
        <v>1232</v>
      </c>
      <c r="B202" s="72"/>
      <c r="C202" s="73" t="e">
        <v>#DIV/0!</v>
      </c>
    </row>
    <row r="203" spans="1:3" ht="25.5" hidden="1" customHeight="1">
      <c r="A203" s="74" t="s">
        <v>1233</v>
      </c>
      <c r="B203" s="72">
        <v>0</v>
      </c>
      <c r="C203" s="73" t="e">
        <v>#DIV/0!</v>
      </c>
    </row>
    <row r="204" spans="1:3" ht="25.5" hidden="1" customHeight="1">
      <c r="A204" s="74" t="s">
        <v>1234</v>
      </c>
      <c r="B204" s="72">
        <v>0</v>
      </c>
      <c r="C204" s="73" t="e">
        <v>#DIV/0!</v>
      </c>
    </row>
    <row r="205" spans="1:3" ht="25.5" hidden="1" customHeight="1">
      <c r="A205" s="74" t="s">
        <v>1235</v>
      </c>
      <c r="B205" s="72">
        <v>0</v>
      </c>
      <c r="C205" s="73" t="e">
        <v>#DIV/0!</v>
      </c>
    </row>
    <row r="206" spans="1:3" ht="25.5" hidden="1" customHeight="1">
      <c r="A206" s="74" t="s">
        <v>1236</v>
      </c>
      <c r="B206" s="72"/>
      <c r="C206" s="73" t="e">
        <v>#DIV/0!</v>
      </c>
    </row>
    <row r="207" spans="1:3" ht="25.5" customHeight="1">
      <c r="A207" s="74" t="s">
        <v>1237</v>
      </c>
      <c r="B207" s="72">
        <v>1970</v>
      </c>
      <c r="C207" s="73">
        <v>0.45925925925925898</v>
      </c>
    </row>
    <row r="208" spans="1:3" ht="25.5" hidden="1" customHeight="1">
      <c r="A208" s="74" t="s">
        <v>1238</v>
      </c>
      <c r="B208" s="72"/>
      <c r="C208" s="73" t="e">
        <v>#DIV/0!</v>
      </c>
    </row>
    <row r="209" spans="1:3" ht="25.5" customHeight="1">
      <c r="A209" s="74" t="s">
        <v>1239</v>
      </c>
      <c r="B209" s="72">
        <v>8751</v>
      </c>
      <c r="C209" s="73">
        <v>0.42756933115823798</v>
      </c>
    </row>
    <row r="210" spans="1:3" ht="25.5" customHeight="1">
      <c r="A210" s="74" t="s">
        <v>1240</v>
      </c>
      <c r="B210" s="72">
        <v>25174</v>
      </c>
      <c r="C210" s="73">
        <v>0.42977224967342498</v>
      </c>
    </row>
    <row r="211" spans="1:3" ht="25.5" hidden="1" customHeight="1">
      <c r="A211" s="74" t="s">
        <v>1241</v>
      </c>
      <c r="B211" s="72"/>
      <c r="C211" s="73" t="e">
        <v>#DIV/0!</v>
      </c>
    </row>
    <row r="212" spans="1:3" ht="25.5" customHeight="1">
      <c r="A212" s="74" t="s">
        <v>1242</v>
      </c>
      <c r="B212" s="72">
        <v>402</v>
      </c>
      <c r="C212" s="73">
        <v>1.2594458438287199E-2</v>
      </c>
    </row>
    <row r="213" spans="1:3" ht="25.5" customHeight="1">
      <c r="A213" s="74" t="s">
        <v>1243</v>
      </c>
      <c r="B213" s="72">
        <v>402</v>
      </c>
      <c r="C213" s="73">
        <v>1.2594458438287199E-2</v>
      </c>
    </row>
    <row r="214" spans="1:3" ht="25.5" hidden="1" customHeight="1">
      <c r="A214" s="74" t="s">
        <v>1244</v>
      </c>
      <c r="B214" s="72"/>
      <c r="C214" s="73" t="e">
        <v>#DIV/0!</v>
      </c>
    </row>
    <row r="215" spans="1:3" ht="25.5" hidden="1" customHeight="1">
      <c r="A215" s="74" t="s">
        <v>1245</v>
      </c>
      <c r="B215" s="72"/>
      <c r="C215" s="73" t="e">
        <v>#DIV/0!</v>
      </c>
    </row>
    <row r="216" spans="1:3" ht="25.5" hidden="1" customHeight="1">
      <c r="A216" s="74" t="s">
        <v>1246</v>
      </c>
      <c r="B216" s="72"/>
      <c r="C216" s="73" t="e">
        <v>#DIV/0!</v>
      </c>
    </row>
    <row r="217" spans="1:3" ht="25.5" hidden="1" customHeight="1">
      <c r="A217" s="74" t="s">
        <v>1247</v>
      </c>
      <c r="B217" s="72"/>
      <c r="C217" s="73" t="e">
        <v>#DIV/0!</v>
      </c>
    </row>
    <row r="218" spans="1:3" ht="25.5" hidden="1" customHeight="1">
      <c r="A218" s="74" t="s">
        <v>1248</v>
      </c>
      <c r="B218" s="72"/>
      <c r="C218" s="73" t="e">
        <v>#DIV/0!</v>
      </c>
    </row>
    <row r="219" spans="1:3" ht="25.5" hidden="1" customHeight="1">
      <c r="A219" s="74" t="s">
        <v>1249</v>
      </c>
      <c r="B219" s="72">
        <v>0</v>
      </c>
      <c r="C219" s="73" t="e">
        <v>#DIV/0!</v>
      </c>
    </row>
    <row r="220" spans="1:3" ht="25.5" hidden="1" customHeight="1">
      <c r="A220" s="74" t="s">
        <v>1250</v>
      </c>
      <c r="B220" s="72">
        <v>0</v>
      </c>
      <c r="C220" s="73" t="e">
        <v>#DIV/0!</v>
      </c>
    </row>
    <row r="221" spans="1:3" ht="25.5" hidden="1" customHeight="1">
      <c r="A221" s="74" t="s">
        <v>1251</v>
      </c>
      <c r="B221" s="72">
        <v>0</v>
      </c>
      <c r="C221" s="73" t="e">
        <v>#DIV/0!</v>
      </c>
    </row>
    <row r="222" spans="1:3" ht="25.5" hidden="1" customHeight="1">
      <c r="A222" s="74" t="s">
        <v>1252</v>
      </c>
      <c r="B222" s="72">
        <v>0</v>
      </c>
      <c r="C222" s="73" t="e">
        <v>#DIV/0!</v>
      </c>
    </row>
    <row r="223" spans="1:3" ht="25.5" hidden="1" customHeight="1">
      <c r="A223" s="74" t="s">
        <v>1253</v>
      </c>
      <c r="B223" s="72">
        <v>0</v>
      </c>
      <c r="C223" s="73" t="e">
        <v>#DIV/0!</v>
      </c>
    </row>
    <row r="224" spans="1:3" ht="25.5" hidden="1" customHeight="1">
      <c r="A224" s="74" t="s">
        <v>1254</v>
      </c>
      <c r="B224" s="72">
        <v>0</v>
      </c>
      <c r="C224" s="73" t="e">
        <v>#DIV/0!</v>
      </c>
    </row>
    <row r="225" spans="1:3" ht="25.5" hidden="1" customHeight="1">
      <c r="A225" s="74" t="s">
        <v>1255</v>
      </c>
      <c r="B225" s="72">
        <v>0</v>
      </c>
      <c r="C225" s="73" t="e">
        <v>#DIV/0!</v>
      </c>
    </row>
    <row r="226" spans="1:3" ht="25.5" hidden="1" customHeight="1">
      <c r="A226" s="74" t="s">
        <v>1256</v>
      </c>
      <c r="B226" s="72"/>
      <c r="C226" s="73" t="e">
        <v>#DIV/0!</v>
      </c>
    </row>
    <row r="227" spans="1:3" ht="25.5" customHeight="1">
      <c r="A227" s="74" t="s">
        <v>1257</v>
      </c>
      <c r="B227" s="72"/>
      <c r="C227" s="73">
        <v>-1</v>
      </c>
    </row>
    <row r="228" spans="1:3" ht="25.5" customHeight="1">
      <c r="A228" s="74" t="s">
        <v>1258</v>
      </c>
      <c r="B228" s="72">
        <v>402</v>
      </c>
      <c r="C228" s="73">
        <v>1.2594458438287199E-2</v>
      </c>
    </row>
    <row r="229" spans="1:3" ht="25.5" hidden="1" customHeight="1">
      <c r="A229" s="74" t="s">
        <v>1259</v>
      </c>
      <c r="B229" s="72"/>
      <c r="C229" s="73" t="e">
        <v>#DIV/0!</v>
      </c>
    </row>
    <row r="230" spans="1:3" ht="25.5" customHeight="1">
      <c r="A230" s="74" t="s">
        <v>1260</v>
      </c>
      <c r="B230" s="72"/>
      <c r="C230" s="73">
        <v>-1</v>
      </c>
    </row>
    <row r="231" spans="1:3" ht="25.5" customHeight="1">
      <c r="A231" s="74" t="s">
        <v>559</v>
      </c>
      <c r="B231" s="72"/>
      <c r="C231" s="73">
        <v>-1</v>
      </c>
    </row>
    <row r="232" spans="1:3" ht="25.5" hidden="1" customHeight="1">
      <c r="A232" s="74" t="s">
        <v>1261</v>
      </c>
      <c r="B232" s="72"/>
      <c r="C232" s="73" t="e">
        <v>#DIV/0!</v>
      </c>
    </row>
    <row r="233" spans="1:3" ht="25.5" hidden="1" customHeight="1">
      <c r="A233" s="74" t="s">
        <v>1262</v>
      </c>
      <c r="B233" s="72"/>
      <c r="C233" s="73" t="e">
        <v>#DIV/0!</v>
      </c>
    </row>
    <row r="234" spans="1:3" ht="25.5" hidden="1" customHeight="1">
      <c r="A234" s="74" t="s">
        <v>1263</v>
      </c>
      <c r="B234" s="72"/>
      <c r="C234" s="73" t="e">
        <v>#DIV/0!</v>
      </c>
    </row>
    <row r="235" spans="1:3" ht="25.5" hidden="1" customHeight="1">
      <c r="A235" s="74" t="s">
        <v>1264</v>
      </c>
      <c r="B235" s="72"/>
      <c r="C235" s="73" t="e">
        <v>#DIV/0!</v>
      </c>
    </row>
    <row r="236" spans="1:3" ht="25.5" hidden="1" customHeight="1">
      <c r="A236" s="74" t="s">
        <v>1265</v>
      </c>
      <c r="B236" s="72">
        <v>0</v>
      </c>
      <c r="C236" s="73" t="e">
        <v>#DIV/0!</v>
      </c>
    </row>
    <row r="237" spans="1:3" ht="25.5" hidden="1" customHeight="1">
      <c r="A237" s="74" t="s">
        <v>1266</v>
      </c>
      <c r="B237" s="72">
        <v>0</v>
      </c>
      <c r="C237" s="73" t="e">
        <v>#DIV/0!</v>
      </c>
    </row>
    <row r="238" spans="1:3" ht="25.5" hidden="1" customHeight="1">
      <c r="A238" s="74" t="s">
        <v>1267</v>
      </c>
      <c r="B238" s="72">
        <v>0</v>
      </c>
      <c r="C238" s="73" t="e">
        <v>#DIV/0!</v>
      </c>
    </row>
    <row r="239" spans="1:3" ht="25.5" hidden="1" customHeight="1">
      <c r="A239" s="74" t="s">
        <v>1268</v>
      </c>
      <c r="B239" s="72">
        <v>0</v>
      </c>
      <c r="C239" s="73" t="e">
        <v>#DIV/0!</v>
      </c>
    </row>
    <row r="240" spans="1:3" ht="25.5" hidden="1" customHeight="1">
      <c r="A240" s="74" t="s">
        <v>1269</v>
      </c>
      <c r="B240" s="72">
        <v>0</v>
      </c>
      <c r="C240" s="73" t="e">
        <v>#DIV/0!</v>
      </c>
    </row>
    <row r="241" spans="1:3" ht="25.5" hidden="1" customHeight="1">
      <c r="A241" s="74" t="s">
        <v>1270</v>
      </c>
      <c r="B241" s="72">
        <v>0</v>
      </c>
      <c r="C241" s="73" t="e">
        <v>#DIV/0!</v>
      </c>
    </row>
    <row r="242" spans="1:3" ht="25.5" hidden="1" customHeight="1">
      <c r="A242" s="74" t="s">
        <v>1271</v>
      </c>
      <c r="B242" s="72">
        <v>0</v>
      </c>
      <c r="C242" s="73" t="e">
        <v>#DIV/0!</v>
      </c>
    </row>
    <row r="243" spans="1:3" ht="25.5" customHeight="1">
      <c r="A243" s="74" t="s">
        <v>1272</v>
      </c>
      <c r="B243" s="72"/>
      <c r="C243" s="73">
        <v>-1</v>
      </c>
    </row>
    <row r="244" spans="1:3" ht="25.5" hidden="1" customHeight="1">
      <c r="A244" s="74" t="s">
        <v>1273</v>
      </c>
      <c r="B244" s="72"/>
      <c r="C244" s="73" t="e">
        <v>#DIV/0!</v>
      </c>
    </row>
    <row r="245" spans="1:3" ht="25.5" hidden="1" customHeight="1">
      <c r="A245" s="74" t="s">
        <v>1274</v>
      </c>
      <c r="B245" s="72"/>
      <c r="C245" s="73" t="e">
        <v>#DIV/0!</v>
      </c>
    </row>
    <row r="246" spans="1:3" ht="25.5" hidden="1" customHeight="1">
      <c r="A246" s="74" t="s">
        <v>1275</v>
      </c>
      <c r="B246" s="72"/>
      <c r="C246" s="73" t="e">
        <v>#DIV/0!</v>
      </c>
    </row>
    <row r="247" spans="1:3" ht="25.5" hidden="1" customHeight="1">
      <c r="A247" s="74" t="s">
        <v>1276</v>
      </c>
      <c r="B247" s="72"/>
      <c r="C247" s="73" t="e">
        <v>#DIV/0!</v>
      </c>
    </row>
    <row r="248" spans="1:3" ht="25.5" hidden="1" customHeight="1">
      <c r="A248" s="74" t="s">
        <v>1277</v>
      </c>
      <c r="B248" s="72"/>
      <c r="C248" s="73" t="e">
        <v>#DIV/0!</v>
      </c>
    </row>
    <row r="249" spans="1:3" ht="25.5" hidden="1" customHeight="1">
      <c r="A249" s="74" t="s">
        <v>1278</v>
      </c>
      <c r="B249" s="72"/>
      <c r="C249" s="73" t="e">
        <v>#DIV/0!</v>
      </c>
    </row>
    <row r="250" spans="1:3" ht="25.5" hidden="1" customHeight="1">
      <c r="A250" s="74" t="s">
        <v>1279</v>
      </c>
      <c r="B250" s="72"/>
      <c r="C250" s="73" t="e">
        <v>#DIV/0!</v>
      </c>
    </row>
    <row r="251" spans="1:3" ht="25.5" customHeight="1">
      <c r="A251" s="1" t="s">
        <v>600</v>
      </c>
      <c r="B251" s="72">
        <f>B12+B40+B43+B99+B126+B162+B168+B194+B212</f>
        <v>374794</v>
      </c>
      <c r="C251" s="73">
        <v>-1</v>
      </c>
    </row>
  </sheetData>
  <mergeCells count="2">
    <mergeCell ref="A1:C1"/>
    <mergeCell ref="A2:C2"/>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2.xml><?xml version="1.0" encoding="utf-8"?>
<worksheet xmlns="http://schemas.openxmlformats.org/spreadsheetml/2006/main" xmlns:r="http://schemas.openxmlformats.org/officeDocument/2006/relationships">
  <sheetPr>
    <tabColor theme="5"/>
  </sheetPr>
  <dimension ref="A1:D41"/>
  <sheetViews>
    <sheetView showZeros="0" workbookViewId="0">
      <selection activeCell="I11" sqref="I11"/>
    </sheetView>
  </sheetViews>
  <sheetFormatPr defaultColWidth="15" defaultRowHeight="37.5" customHeight="1"/>
  <cols>
    <col min="1" max="1" width="7.25" style="27" customWidth="1"/>
    <col min="2" max="2" width="4.125" style="27" customWidth="1"/>
    <col min="3" max="3" width="52.25" style="27" customWidth="1"/>
    <col min="4" max="4" width="30.5" style="27" customWidth="1"/>
    <col min="5" max="16384" width="15" style="28"/>
  </cols>
  <sheetData>
    <row r="1" spans="1:4" ht="37.5" customHeight="1">
      <c r="A1" s="389" t="s">
        <v>1280</v>
      </c>
      <c r="B1" s="389"/>
      <c r="C1" s="389"/>
      <c r="D1" s="389"/>
    </row>
    <row r="2" spans="1:4" ht="37.5" customHeight="1">
      <c r="A2" s="390" t="s">
        <v>8</v>
      </c>
      <c r="B2" s="390"/>
      <c r="C2" s="390"/>
      <c r="D2" s="390"/>
    </row>
    <row r="3" spans="1:4" ht="37.5" customHeight="1">
      <c r="A3" s="29" t="s">
        <v>690</v>
      </c>
      <c r="B3" s="333" t="s">
        <v>691</v>
      </c>
      <c r="C3" s="334"/>
      <c r="D3" s="30" t="s">
        <v>692</v>
      </c>
    </row>
    <row r="4" spans="1:4" ht="37.5" customHeight="1">
      <c r="A4" s="31"/>
      <c r="B4" s="391" t="s">
        <v>1281</v>
      </c>
      <c r="C4" s="392"/>
      <c r="D4" s="32">
        <v>4108</v>
      </c>
    </row>
    <row r="5" spans="1:4" ht="37.5" customHeight="1">
      <c r="A5" s="34">
        <v>1</v>
      </c>
      <c r="B5" s="393" t="s">
        <v>742</v>
      </c>
      <c r="C5" s="394"/>
      <c r="D5" s="62">
        <v>51</v>
      </c>
    </row>
    <row r="6" spans="1:4" ht="37.5" customHeight="1">
      <c r="A6" s="341"/>
      <c r="B6" s="341"/>
      <c r="C6" s="36" t="s">
        <v>1282</v>
      </c>
      <c r="D6" s="50">
        <v>41</v>
      </c>
    </row>
    <row r="7" spans="1:4" ht="37.5" customHeight="1">
      <c r="A7" s="341"/>
      <c r="B7" s="341"/>
      <c r="C7" s="36" t="s">
        <v>1283</v>
      </c>
      <c r="D7" s="50">
        <v>9</v>
      </c>
    </row>
    <row r="8" spans="1:4" ht="37.5" customHeight="1">
      <c r="A8" s="341"/>
      <c r="B8" s="341"/>
      <c r="C8" s="36" t="s">
        <v>1284</v>
      </c>
      <c r="D8" s="50">
        <v>3</v>
      </c>
    </row>
    <row r="9" spans="1:4" ht="37.5" customHeight="1">
      <c r="A9" s="341"/>
      <c r="B9" s="341"/>
      <c r="C9" s="36" t="s">
        <v>1283</v>
      </c>
      <c r="D9" s="50">
        <v>-2</v>
      </c>
    </row>
    <row r="10" spans="1:4" ht="37.5" customHeight="1">
      <c r="A10" s="34">
        <v>2</v>
      </c>
      <c r="B10" s="393" t="s">
        <v>744</v>
      </c>
      <c r="C10" s="394"/>
      <c r="D10" s="62">
        <v>468</v>
      </c>
    </row>
    <row r="11" spans="1:4" ht="37.5" customHeight="1">
      <c r="A11" s="341"/>
      <c r="B11" s="341"/>
      <c r="C11" s="36" t="s">
        <v>1285</v>
      </c>
      <c r="D11" s="50">
        <v>318</v>
      </c>
    </row>
    <row r="12" spans="1:4" ht="37.5" customHeight="1">
      <c r="A12" s="341"/>
      <c r="B12" s="341"/>
      <c r="C12" s="36" t="s">
        <v>1286</v>
      </c>
      <c r="D12" s="50">
        <v>150</v>
      </c>
    </row>
    <row r="13" spans="1:4" ht="37.5" customHeight="1">
      <c r="A13" s="34">
        <v>3</v>
      </c>
      <c r="B13" s="393" t="s">
        <v>758</v>
      </c>
      <c r="C13" s="394"/>
      <c r="D13" s="62">
        <v>752</v>
      </c>
    </row>
    <row r="14" spans="1:4" ht="37.5" customHeight="1">
      <c r="A14" s="341"/>
      <c r="B14" s="341"/>
      <c r="C14" s="36" t="s">
        <v>1287</v>
      </c>
      <c r="D14" s="50">
        <v>560</v>
      </c>
    </row>
    <row r="15" spans="1:4" ht="37.5" customHeight="1">
      <c r="A15" s="341"/>
      <c r="B15" s="341"/>
      <c r="C15" s="36" t="s">
        <v>1287</v>
      </c>
      <c r="D15" s="50">
        <v>106</v>
      </c>
    </row>
    <row r="16" spans="1:4" ht="37.5" customHeight="1">
      <c r="A16" s="36"/>
      <c r="B16" s="36"/>
      <c r="C16" s="36" t="s">
        <v>1288</v>
      </c>
      <c r="D16" s="50">
        <v>86</v>
      </c>
    </row>
    <row r="17" spans="1:4" ht="37.5" customHeight="1">
      <c r="A17" s="34">
        <v>4</v>
      </c>
      <c r="B17" s="393" t="s">
        <v>760</v>
      </c>
      <c r="C17" s="394"/>
      <c r="D17" s="62">
        <v>224</v>
      </c>
    </row>
    <row r="18" spans="1:4" ht="37.5" customHeight="1">
      <c r="A18" s="341"/>
      <c r="B18" s="341"/>
      <c r="C18" s="36" t="s">
        <v>1289</v>
      </c>
      <c r="D18" s="50">
        <v>92</v>
      </c>
    </row>
    <row r="19" spans="1:4" ht="37.5" customHeight="1">
      <c r="A19" s="341"/>
      <c r="B19" s="341"/>
      <c r="C19" s="36" t="s">
        <v>1290</v>
      </c>
      <c r="D19" s="50">
        <v>132</v>
      </c>
    </row>
    <row r="20" spans="1:4" ht="37.5" customHeight="1">
      <c r="A20" s="34">
        <v>5</v>
      </c>
      <c r="B20" s="393" t="s">
        <v>774</v>
      </c>
      <c r="C20" s="394"/>
      <c r="D20" s="62">
        <v>692</v>
      </c>
    </row>
    <row r="21" spans="1:4" ht="37.5" customHeight="1">
      <c r="A21" s="36"/>
      <c r="B21" s="36"/>
      <c r="C21" s="36" t="s">
        <v>1291</v>
      </c>
      <c r="D21" s="50">
        <v>692</v>
      </c>
    </row>
    <row r="22" spans="1:4" ht="37.5" customHeight="1">
      <c r="A22" s="34">
        <v>6</v>
      </c>
      <c r="B22" s="393" t="s">
        <v>595</v>
      </c>
      <c r="C22" s="394"/>
      <c r="D22" s="62">
        <v>1921</v>
      </c>
    </row>
    <row r="23" spans="1:4" ht="37.5" customHeight="1">
      <c r="A23" s="341"/>
      <c r="B23" s="341"/>
      <c r="C23" s="36" t="s">
        <v>1292</v>
      </c>
      <c r="D23" s="50">
        <v>158</v>
      </c>
    </row>
    <row r="24" spans="1:4" ht="37.5" customHeight="1">
      <c r="A24" s="341"/>
      <c r="B24" s="341"/>
      <c r="C24" s="36" t="s">
        <v>1293</v>
      </c>
      <c r="D24" s="50">
        <v>9</v>
      </c>
    </row>
    <row r="25" spans="1:4" ht="37.5" customHeight="1">
      <c r="A25" s="341"/>
      <c r="B25" s="341"/>
      <c r="C25" s="36" t="s">
        <v>1294</v>
      </c>
      <c r="D25" s="50">
        <v>74</v>
      </c>
    </row>
    <row r="26" spans="1:4" ht="37.5" customHeight="1">
      <c r="A26" s="341"/>
      <c r="B26" s="341"/>
      <c r="C26" s="36" t="s">
        <v>1295</v>
      </c>
      <c r="D26" s="50">
        <v>197</v>
      </c>
    </row>
    <row r="27" spans="1:4" ht="37.5" customHeight="1">
      <c r="A27" s="341"/>
      <c r="B27" s="341"/>
      <c r="C27" s="36" t="s">
        <v>1296</v>
      </c>
      <c r="D27" s="50">
        <v>82</v>
      </c>
    </row>
    <row r="28" spans="1:4" ht="37.5" customHeight="1">
      <c r="A28" s="341"/>
      <c r="B28" s="341"/>
      <c r="C28" s="36" t="s">
        <v>1297</v>
      </c>
      <c r="D28" s="50">
        <v>26</v>
      </c>
    </row>
    <row r="29" spans="1:4" ht="37.5" customHeight="1">
      <c r="A29" s="341"/>
      <c r="B29" s="341"/>
      <c r="C29" s="36" t="s">
        <v>1298</v>
      </c>
      <c r="D29" s="50">
        <v>76</v>
      </c>
    </row>
    <row r="30" spans="1:4" ht="37.5" customHeight="1">
      <c r="A30" s="341"/>
      <c r="B30" s="341"/>
      <c r="C30" s="36" t="s">
        <v>1299</v>
      </c>
      <c r="D30" s="50">
        <v>13</v>
      </c>
    </row>
    <row r="31" spans="1:4" ht="37.5" customHeight="1">
      <c r="A31" s="341"/>
      <c r="B31" s="341"/>
      <c r="C31" s="36" t="s">
        <v>1300</v>
      </c>
      <c r="D31" s="50">
        <v>32</v>
      </c>
    </row>
    <row r="32" spans="1:4" ht="37.5" customHeight="1">
      <c r="A32" s="341"/>
      <c r="B32" s="341"/>
      <c r="C32" s="36" t="s">
        <v>1301</v>
      </c>
      <c r="D32" s="50">
        <v>538</v>
      </c>
    </row>
    <row r="33" spans="1:4" ht="37.5" customHeight="1">
      <c r="A33" s="341"/>
      <c r="B33" s="341"/>
      <c r="C33" s="36" t="s">
        <v>1301</v>
      </c>
      <c r="D33" s="50">
        <v>485</v>
      </c>
    </row>
    <row r="34" spans="1:4" ht="37.5" customHeight="1">
      <c r="A34" s="341"/>
      <c r="B34" s="341"/>
      <c r="C34" s="36" t="s">
        <v>1302</v>
      </c>
      <c r="D34" s="50">
        <v>148</v>
      </c>
    </row>
    <row r="35" spans="1:4" ht="37.5" customHeight="1">
      <c r="A35" s="341"/>
      <c r="B35" s="341"/>
      <c r="C35" s="36" t="s">
        <v>1303</v>
      </c>
      <c r="D35" s="50">
        <v>7</v>
      </c>
    </row>
    <row r="36" spans="1:4" ht="37.5" customHeight="1">
      <c r="A36" s="341"/>
      <c r="B36" s="341"/>
      <c r="C36" s="36" t="s">
        <v>1301</v>
      </c>
      <c r="D36" s="50">
        <v>-55</v>
      </c>
    </row>
    <row r="37" spans="1:4" ht="37.5" customHeight="1">
      <c r="A37" s="341"/>
      <c r="B37" s="341"/>
      <c r="C37" s="36" t="s">
        <v>1304</v>
      </c>
      <c r="D37" s="50">
        <v>64</v>
      </c>
    </row>
    <row r="38" spans="1:4" ht="37.5" customHeight="1">
      <c r="A38" s="341"/>
      <c r="B38" s="341"/>
      <c r="C38" s="36" t="s">
        <v>1305</v>
      </c>
      <c r="D38" s="50">
        <v>50</v>
      </c>
    </row>
    <row r="39" spans="1:4" ht="37.5" customHeight="1">
      <c r="A39" s="341"/>
      <c r="B39" s="341"/>
      <c r="C39" s="36" t="s">
        <v>1306</v>
      </c>
      <c r="D39" s="50">
        <v>17</v>
      </c>
    </row>
    <row r="40" spans="1:4" ht="37.5" customHeight="1">
      <c r="A40" s="36"/>
      <c r="B40" s="36"/>
      <c r="C40" s="36" t="s">
        <v>1307</v>
      </c>
      <c r="D40" s="50">
        <v>0</v>
      </c>
    </row>
    <row r="41" spans="1:4" ht="37.5" customHeight="1">
      <c r="A41" s="36"/>
      <c r="B41" s="36"/>
      <c r="C41" s="36" t="s">
        <v>1308</v>
      </c>
      <c r="D41" s="50">
        <v>0</v>
      </c>
    </row>
  </sheetData>
  <mergeCells count="20">
    <mergeCell ref="B6:B9"/>
    <mergeCell ref="B11:B12"/>
    <mergeCell ref="B14:B15"/>
    <mergeCell ref="B18:B19"/>
    <mergeCell ref="B23:B39"/>
    <mergeCell ref="B10:C10"/>
    <mergeCell ref="B13:C13"/>
    <mergeCell ref="B17:C17"/>
    <mergeCell ref="B20:C20"/>
    <mergeCell ref="B22:C22"/>
    <mergeCell ref="A6:A9"/>
    <mergeCell ref="A11:A12"/>
    <mergeCell ref="A14:A15"/>
    <mergeCell ref="A18:A19"/>
    <mergeCell ref="A23:A39"/>
    <mergeCell ref="A1:D1"/>
    <mergeCell ref="A2:D2"/>
    <mergeCell ref="B3:C3"/>
    <mergeCell ref="B4:C4"/>
    <mergeCell ref="B5:C5"/>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3.xml><?xml version="1.0" encoding="utf-8"?>
<worksheet xmlns="http://schemas.openxmlformats.org/spreadsheetml/2006/main" xmlns:r="http://schemas.openxmlformats.org/officeDocument/2006/relationships">
  <dimension ref="A1:G26"/>
  <sheetViews>
    <sheetView showZeros="0" workbookViewId="0">
      <selection activeCell="A2" sqref="A2:F2"/>
    </sheetView>
  </sheetViews>
  <sheetFormatPr defaultColWidth="9" defaultRowHeight="14.25"/>
  <cols>
    <col min="1" max="1" width="28" style="7" customWidth="1"/>
    <col min="2" max="2" width="12" style="7" customWidth="1"/>
    <col min="3" max="3" width="11.375" style="7" customWidth="1"/>
    <col min="4" max="4" width="10.875" style="7" customWidth="1"/>
    <col min="5" max="6" width="9.75" style="7" customWidth="1"/>
    <col min="7" max="7" width="9.5" customWidth="1"/>
  </cols>
  <sheetData>
    <row r="1" spans="1:7" ht="24.95" customHeight="1">
      <c r="A1" s="395" t="s">
        <v>1309</v>
      </c>
      <c r="B1" s="395"/>
      <c r="C1" s="395"/>
      <c r="D1" s="395"/>
      <c r="E1" s="395"/>
      <c r="F1" s="395"/>
    </row>
    <row r="2" spans="1:7" s="5" customFormat="1" ht="29.25" customHeight="1">
      <c r="A2" s="320" t="s">
        <v>1310</v>
      </c>
      <c r="B2" s="320"/>
      <c r="C2" s="320"/>
      <c r="D2" s="320"/>
      <c r="E2" s="320"/>
      <c r="F2" s="320"/>
      <c r="G2" s="56"/>
    </row>
    <row r="3" spans="1:7" ht="24.95" customHeight="1">
      <c r="A3" s="396" t="s">
        <v>1311</v>
      </c>
      <c r="B3" s="396"/>
      <c r="C3" s="396"/>
      <c r="D3" s="396"/>
      <c r="E3" s="396"/>
      <c r="F3" s="396"/>
    </row>
    <row r="4" spans="1:7" ht="50.25" customHeight="1">
      <c r="A4" s="8" t="s">
        <v>1312</v>
      </c>
      <c r="B4" s="57" t="s">
        <v>10</v>
      </c>
      <c r="C4" s="57" t="s">
        <v>871</v>
      </c>
      <c r="D4" s="57" t="s">
        <v>12</v>
      </c>
      <c r="E4" s="58" t="s">
        <v>13</v>
      </c>
      <c r="F4" s="8" t="s">
        <v>14</v>
      </c>
    </row>
    <row r="5" spans="1:7" ht="24" customHeight="1">
      <c r="A5" s="59" t="s">
        <v>1313</v>
      </c>
      <c r="B5" s="59"/>
      <c r="C5" s="60"/>
      <c r="D5" s="60"/>
      <c r="E5" s="60"/>
      <c r="F5" s="60"/>
    </row>
    <row r="6" spans="1:7" ht="24" customHeight="1">
      <c r="A6" s="59" t="s">
        <v>1313</v>
      </c>
      <c r="B6" s="59"/>
      <c r="C6" s="60"/>
      <c r="D6" s="60"/>
      <c r="E6" s="60"/>
      <c r="F6" s="60"/>
    </row>
    <row r="7" spans="1:7" ht="24" customHeight="1">
      <c r="A7" s="59" t="s">
        <v>1313</v>
      </c>
      <c r="B7" s="59"/>
      <c r="C7" s="60"/>
      <c r="D7" s="60"/>
      <c r="E7" s="60"/>
      <c r="F7" s="60"/>
    </row>
    <row r="8" spans="1:7" ht="24" customHeight="1">
      <c r="A8" s="59"/>
      <c r="B8" s="59"/>
      <c r="C8" s="60"/>
      <c r="D8" s="60"/>
      <c r="E8" s="60"/>
      <c r="F8" s="60"/>
    </row>
    <row r="9" spans="1:7" ht="24" customHeight="1">
      <c r="A9" s="59"/>
      <c r="B9" s="59"/>
      <c r="C9" s="60"/>
      <c r="D9" s="60"/>
      <c r="E9" s="60"/>
      <c r="F9" s="60"/>
    </row>
    <row r="10" spans="1:7" ht="24" customHeight="1">
      <c r="A10" s="59"/>
      <c r="B10" s="59"/>
      <c r="C10" s="60"/>
      <c r="D10" s="60"/>
      <c r="E10" s="60"/>
      <c r="F10" s="60"/>
    </row>
    <row r="11" spans="1:7" ht="24" customHeight="1">
      <c r="A11" s="59"/>
      <c r="B11" s="59"/>
      <c r="C11" s="60"/>
      <c r="D11" s="60"/>
      <c r="E11" s="60"/>
      <c r="F11" s="60"/>
    </row>
    <row r="12" spans="1:7" ht="24" customHeight="1">
      <c r="A12" s="59"/>
      <c r="B12" s="59"/>
      <c r="C12" s="60"/>
      <c r="D12" s="60"/>
      <c r="E12" s="60"/>
      <c r="F12" s="60"/>
    </row>
    <row r="13" spans="1:7" ht="24" customHeight="1">
      <c r="A13" s="59"/>
      <c r="B13" s="59"/>
      <c r="C13" s="60"/>
      <c r="D13" s="60"/>
      <c r="E13" s="60"/>
      <c r="F13" s="60"/>
    </row>
    <row r="14" spans="1:7" ht="24" customHeight="1">
      <c r="A14" s="59"/>
      <c r="B14" s="59"/>
      <c r="C14" s="60"/>
      <c r="D14" s="60"/>
      <c r="E14" s="60"/>
      <c r="F14" s="60"/>
    </row>
    <row r="15" spans="1:7" ht="24" customHeight="1">
      <c r="A15" s="59"/>
      <c r="B15" s="59"/>
      <c r="C15" s="60"/>
      <c r="D15" s="60"/>
      <c r="E15" s="60"/>
      <c r="F15" s="60"/>
    </row>
    <row r="16" spans="1:7" ht="24" customHeight="1">
      <c r="A16" s="59"/>
      <c r="B16" s="59"/>
      <c r="C16" s="60"/>
      <c r="D16" s="60"/>
      <c r="E16" s="60"/>
      <c r="F16" s="60"/>
    </row>
    <row r="17" spans="1:6" ht="24" customHeight="1">
      <c r="A17" s="59"/>
      <c r="B17" s="59"/>
      <c r="C17" s="60"/>
      <c r="D17" s="60"/>
      <c r="E17" s="60"/>
      <c r="F17" s="60"/>
    </row>
    <row r="18" spans="1:6" ht="24" customHeight="1">
      <c r="A18" s="59"/>
      <c r="B18" s="59"/>
      <c r="C18" s="60"/>
      <c r="D18" s="60"/>
      <c r="E18" s="60"/>
      <c r="F18" s="60"/>
    </row>
    <row r="19" spans="1:6" ht="24" customHeight="1">
      <c r="A19" s="59"/>
      <c r="B19" s="59"/>
      <c r="C19" s="60"/>
      <c r="D19" s="60"/>
      <c r="E19" s="60"/>
      <c r="F19" s="60"/>
    </row>
    <row r="20" spans="1:6" ht="24" customHeight="1">
      <c r="A20" s="59"/>
      <c r="B20" s="59"/>
      <c r="C20" s="60"/>
      <c r="D20" s="60"/>
      <c r="E20" s="60"/>
      <c r="F20" s="60"/>
    </row>
    <row r="21" spans="1:6" ht="24" customHeight="1">
      <c r="A21" s="59"/>
      <c r="B21" s="59"/>
      <c r="C21" s="60"/>
      <c r="D21" s="60"/>
      <c r="E21" s="60"/>
      <c r="F21" s="60"/>
    </row>
    <row r="22" spans="1:6" ht="24" customHeight="1">
      <c r="A22" s="59"/>
      <c r="B22" s="59"/>
      <c r="C22" s="60"/>
      <c r="D22" s="60"/>
      <c r="E22" s="60"/>
      <c r="F22" s="60"/>
    </row>
    <row r="23" spans="1:6" ht="24" customHeight="1">
      <c r="A23" s="59"/>
      <c r="B23" s="59"/>
      <c r="C23" s="60"/>
      <c r="D23" s="60"/>
      <c r="E23" s="60"/>
      <c r="F23" s="60"/>
    </row>
    <row r="24" spans="1:6" ht="24" customHeight="1">
      <c r="A24" s="59"/>
      <c r="B24" s="59"/>
      <c r="C24" s="60"/>
      <c r="D24" s="60"/>
      <c r="E24" s="60"/>
      <c r="F24" s="60"/>
    </row>
    <row r="25" spans="1:6" ht="24" customHeight="1">
      <c r="A25" s="61" t="s">
        <v>1314</v>
      </c>
      <c r="B25" s="61"/>
      <c r="C25" s="60"/>
      <c r="D25" s="60"/>
      <c r="E25" s="60"/>
      <c r="F25" s="60"/>
    </row>
    <row r="26" spans="1:6" ht="24" customHeight="1">
      <c r="A26" s="8" t="s">
        <v>1315</v>
      </c>
      <c r="B26" s="8"/>
      <c r="C26" s="60"/>
      <c r="D26" s="60"/>
      <c r="E26" s="60"/>
      <c r="F26" s="60"/>
    </row>
  </sheetData>
  <mergeCells count="3">
    <mergeCell ref="A1:F1"/>
    <mergeCell ref="A2:F2"/>
    <mergeCell ref="A3:F3"/>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4.xml><?xml version="1.0" encoding="utf-8"?>
<worksheet xmlns="http://schemas.openxmlformats.org/spreadsheetml/2006/main" xmlns:r="http://schemas.openxmlformats.org/officeDocument/2006/relationships">
  <dimension ref="A1:D56"/>
  <sheetViews>
    <sheetView showZeros="0" workbookViewId="0">
      <selection activeCell="F5" sqref="F5"/>
    </sheetView>
  </sheetViews>
  <sheetFormatPr defaultColWidth="15" defaultRowHeight="37.5" customHeight="1"/>
  <cols>
    <col min="1" max="1" width="7.25" style="27" customWidth="1"/>
    <col min="2" max="2" width="8" style="27" customWidth="1"/>
    <col min="3" max="3" width="52.25" style="27" customWidth="1"/>
    <col min="4" max="4" width="18.5" style="54" customWidth="1"/>
    <col min="5" max="16384" width="15" style="27"/>
  </cols>
  <sheetData>
    <row r="1" spans="1:4" ht="37.5" customHeight="1">
      <c r="A1" s="389" t="s">
        <v>1438</v>
      </c>
      <c r="B1" s="389"/>
      <c r="C1" s="389"/>
      <c r="D1" s="389"/>
    </row>
    <row r="2" spans="1:4" ht="37.5" customHeight="1">
      <c r="A2" s="390" t="s">
        <v>8</v>
      </c>
      <c r="B2" s="390"/>
      <c r="C2" s="390"/>
      <c r="D2" s="400"/>
    </row>
    <row r="3" spans="1:4" ht="37.5" customHeight="1">
      <c r="A3" s="29" t="s">
        <v>690</v>
      </c>
      <c r="B3" s="333" t="s">
        <v>691</v>
      </c>
      <c r="C3" s="334"/>
      <c r="D3" s="272" t="s">
        <v>692</v>
      </c>
    </row>
    <row r="4" spans="1:4" ht="37.5" customHeight="1">
      <c r="A4" s="29"/>
      <c r="B4" s="333" t="s">
        <v>1281</v>
      </c>
      <c r="C4" s="334"/>
      <c r="D4" s="272">
        <f>D5+D9+D20+D23+D29+D31+D37</f>
        <v>44591</v>
      </c>
    </row>
    <row r="5" spans="1:4" ht="37.5" customHeight="1">
      <c r="A5" s="43">
        <v>1</v>
      </c>
      <c r="B5" s="397" t="s">
        <v>742</v>
      </c>
      <c r="C5" s="398"/>
      <c r="D5" s="42">
        <f>SUM(D6:D8)</f>
        <v>38</v>
      </c>
    </row>
    <row r="6" spans="1:4" ht="37.5" customHeight="1">
      <c r="A6" s="401"/>
      <c r="B6" s="401"/>
      <c r="C6" s="41" t="s">
        <v>1316</v>
      </c>
      <c r="D6" s="42">
        <v>4</v>
      </c>
    </row>
    <row r="7" spans="1:4" ht="37.5" customHeight="1">
      <c r="A7" s="402"/>
      <c r="B7" s="402"/>
      <c r="C7" s="44" t="s">
        <v>1317</v>
      </c>
      <c r="D7" s="42">
        <v>25</v>
      </c>
    </row>
    <row r="8" spans="1:4" ht="37.5" customHeight="1">
      <c r="A8" s="403"/>
      <c r="B8" s="403"/>
      <c r="C8" s="45" t="s">
        <v>1318</v>
      </c>
      <c r="D8" s="42">
        <v>9</v>
      </c>
    </row>
    <row r="9" spans="1:4" ht="37.5" customHeight="1">
      <c r="A9" s="43">
        <v>2</v>
      </c>
      <c r="B9" s="397" t="s">
        <v>744</v>
      </c>
      <c r="C9" s="398"/>
      <c r="D9" s="42">
        <f>SUM(D10:D19)</f>
        <v>0</v>
      </c>
    </row>
    <row r="10" spans="1:4" ht="37.5" customHeight="1">
      <c r="A10" s="341"/>
      <c r="B10" s="341"/>
      <c r="C10" s="46" t="s">
        <v>1319</v>
      </c>
      <c r="D10" s="42">
        <v>46</v>
      </c>
    </row>
    <row r="11" spans="1:4" ht="37.5" customHeight="1">
      <c r="A11" s="341"/>
      <c r="B11" s="341"/>
      <c r="C11" s="46" t="s">
        <v>1319</v>
      </c>
      <c r="D11" s="42">
        <v>123</v>
      </c>
    </row>
    <row r="12" spans="1:4" ht="37.5" customHeight="1">
      <c r="A12" s="341"/>
      <c r="B12" s="341"/>
      <c r="C12" s="46" t="s">
        <v>1320</v>
      </c>
      <c r="D12" s="42">
        <v>-123</v>
      </c>
    </row>
    <row r="13" spans="1:4" ht="37.5" customHeight="1">
      <c r="A13" s="341"/>
      <c r="B13" s="341"/>
      <c r="C13" s="46" t="s">
        <v>1320</v>
      </c>
      <c r="D13" s="42">
        <v>-46</v>
      </c>
    </row>
    <row r="14" spans="1:4" ht="37.5" customHeight="1">
      <c r="A14" s="341"/>
      <c r="B14" s="341"/>
      <c r="C14" s="46" t="s">
        <v>1321</v>
      </c>
      <c r="D14" s="42">
        <v>43</v>
      </c>
    </row>
    <row r="15" spans="1:4" ht="37.5" customHeight="1">
      <c r="A15" s="341"/>
      <c r="B15" s="341"/>
      <c r="C15" s="46" t="s">
        <v>1321</v>
      </c>
      <c r="D15" s="42">
        <v>-43</v>
      </c>
    </row>
    <row r="16" spans="1:4" ht="37.5" customHeight="1">
      <c r="A16" s="341"/>
      <c r="B16" s="341"/>
      <c r="C16" s="46" t="s">
        <v>1322</v>
      </c>
      <c r="D16" s="42">
        <v>71</v>
      </c>
    </row>
    <row r="17" spans="1:4" ht="37.5" customHeight="1">
      <c r="A17" s="341"/>
      <c r="B17" s="341"/>
      <c r="C17" s="46" t="s">
        <v>1322</v>
      </c>
      <c r="D17" s="42">
        <v>-71</v>
      </c>
    </row>
    <row r="18" spans="1:4" ht="37.5" customHeight="1">
      <c r="A18" s="341"/>
      <c r="B18" s="341"/>
      <c r="C18" s="46" t="s">
        <v>816</v>
      </c>
      <c r="D18" s="42">
        <v>-31</v>
      </c>
    </row>
    <row r="19" spans="1:4" ht="37.5" customHeight="1">
      <c r="A19" s="341"/>
      <c r="B19" s="341"/>
      <c r="C19" s="46" t="s">
        <v>816</v>
      </c>
      <c r="D19" s="42">
        <v>31</v>
      </c>
    </row>
    <row r="20" spans="1:4" ht="37.5" customHeight="1">
      <c r="A20" s="43">
        <v>3</v>
      </c>
      <c r="B20" s="397" t="s">
        <v>758</v>
      </c>
      <c r="C20" s="398"/>
      <c r="D20" s="42">
        <f>SUM(D21:D22)</f>
        <v>560</v>
      </c>
    </row>
    <row r="21" spans="1:4" ht="37.5" customHeight="1">
      <c r="A21" s="357"/>
      <c r="B21" s="357"/>
      <c r="C21" s="46" t="s">
        <v>1323</v>
      </c>
      <c r="D21" s="42">
        <v>392</v>
      </c>
    </row>
    <row r="22" spans="1:4" ht="37.5" customHeight="1">
      <c r="A22" s="358"/>
      <c r="B22" s="358"/>
      <c r="C22" s="46" t="s">
        <v>1324</v>
      </c>
      <c r="D22" s="42">
        <v>168</v>
      </c>
    </row>
    <row r="23" spans="1:4" ht="37.5" customHeight="1">
      <c r="A23" s="43">
        <v>4</v>
      </c>
      <c r="B23" s="397" t="s">
        <v>760</v>
      </c>
      <c r="C23" s="398"/>
      <c r="D23" s="42">
        <f>SUM(D24:D28)</f>
        <v>390</v>
      </c>
    </row>
    <row r="24" spans="1:4" ht="37.5" customHeight="1">
      <c r="A24" s="341"/>
      <c r="B24" s="341"/>
      <c r="C24" s="46" t="s">
        <v>1325</v>
      </c>
      <c r="D24" s="42">
        <v>30</v>
      </c>
    </row>
    <row r="25" spans="1:4" ht="37.5" customHeight="1">
      <c r="A25" s="341"/>
      <c r="B25" s="341"/>
      <c r="C25" s="46" t="s">
        <v>1326</v>
      </c>
      <c r="D25" s="42">
        <v>210</v>
      </c>
    </row>
    <row r="26" spans="1:4" ht="37.5" customHeight="1">
      <c r="A26" s="341"/>
      <c r="B26" s="341"/>
      <c r="C26" s="46" t="s">
        <v>1326</v>
      </c>
      <c r="D26" s="42">
        <v>33</v>
      </c>
    </row>
    <row r="27" spans="1:4" ht="37.5" customHeight="1">
      <c r="A27" s="341"/>
      <c r="B27" s="341"/>
      <c r="C27" s="46" t="s">
        <v>1325</v>
      </c>
      <c r="D27" s="42">
        <v>44</v>
      </c>
    </row>
    <row r="28" spans="1:4" ht="37.5" customHeight="1">
      <c r="A28" s="341"/>
      <c r="B28" s="341"/>
      <c r="C28" s="46" t="s">
        <v>1327</v>
      </c>
      <c r="D28" s="42">
        <v>73</v>
      </c>
    </row>
    <row r="29" spans="1:4" ht="37.5" customHeight="1">
      <c r="A29" s="43">
        <v>5</v>
      </c>
      <c r="B29" s="397" t="s">
        <v>774</v>
      </c>
      <c r="C29" s="398"/>
      <c r="D29" s="42">
        <f>SUM(D30:D30)</f>
        <v>797</v>
      </c>
    </row>
    <row r="30" spans="1:4" ht="37.5" customHeight="1">
      <c r="A30" s="274"/>
      <c r="B30" s="274"/>
      <c r="C30" s="46" t="s">
        <v>1328</v>
      </c>
      <c r="D30" s="42">
        <v>797</v>
      </c>
    </row>
    <row r="31" spans="1:4" ht="37.5" customHeight="1">
      <c r="A31" s="274">
        <v>6</v>
      </c>
      <c r="B31" s="352" t="s">
        <v>1329</v>
      </c>
      <c r="C31" s="399"/>
      <c r="D31" s="48">
        <f>SUM(D32:D36)</f>
        <v>38883</v>
      </c>
    </row>
    <row r="32" spans="1:4" ht="37.5" customHeight="1">
      <c r="A32" s="404"/>
      <c r="B32" s="404"/>
      <c r="C32" s="44" t="s">
        <v>1330</v>
      </c>
      <c r="D32" s="48">
        <v>13967</v>
      </c>
    </row>
    <row r="33" spans="1:4" ht="37.5" customHeight="1">
      <c r="A33" s="405"/>
      <c r="B33" s="405"/>
      <c r="C33" s="44" t="s">
        <v>1331</v>
      </c>
      <c r="D33" s="48">
        <v>10000</v>
      </c>
    </row>
    <row r="34" spans="1:4" ht="37.5" customHeight="1">
      <c r="A34" s="405"/>
      <c r="B34" s="405"/>
      <c r="C34" s="44" t="s">
        <v>842</v>
      </c>
      <c r="D34" s="48">
        <v>3324</v>
      </c>
    </row>
    <row r="35" spans="1:4" ht="37.5" customHeight="1">
      <c r="A35" s="405"/>
      <c r="B35" s="405"/>
      <c r="C35" s="44" t="s">
        <v>1332</v>
      </c>
      <c r="D35" s="48">
        <v>-1865</v>
      </c>
    </row>
    <row r="36" spans="1:4" ht="37.5" customHeight="1">
      <c r="A36" s="406"/>
      <c r="B36" s="406"/>
      <c r="C36" s="45" t="s">
        <v>841</v>
      </c>
      <c r="D36" s="48">
        <v>13457</v>
      </c>
    </row>
    <row r="37" spans="1:4" ht="37.5" customHeight="1">
      <c r="A37" s="274">
        <v>7</v>
      </c>
      <c r="B37" s="352" t="s">
        <v>595</v>
      </c>
      <c r="C37" s="399"/>
      <c r="D37" s="48">
        <f>SUM(D38:D56)</f>
        <v>3923</v>
      </c>
    </row>
    <row r="38" spans="1:4" ht="37.5" customHeight="1">
      <c r="A38" s="361"/>
      <c r="B38" s="361"/>
      <c r="C38" s="49" t="s">
        <v>1333</v>
      </c>
      <c r="D38" s="279">
        <v>26</v>
      </c>
    </row>
    <row r="39" spans="1:4" ht="37.5" customHeight="1">
      <c r="A39" s="362"/>
      <c r="B39" s="362"/>
      <c r="C39" s="49" t="s">
        <v>1334</v>
      </c>
      <c r="D39" s="279">
        <v>26</v>
      </c>
    </row>
    <row r="40" spans="1:4" ht="37.5" customHeight="1">
      <c r="A40" s="362"/>
      <c r="B40" s="362"/>
      <c r="C40" s="49" t="s">
        <v>1321</v>
      </c>
      <c r="D40" s="279">
        <v>43</v>
      </c>
    </row>
    <row r="41" spans="1:4" ht="37.5" customHeight="1">
      <c r="A41" s="362"/>
      <c r="B41" s="362"/>
      <c r="C41" s="49" t="s">
        <v>1320</v>
      </c>
      <c r="D41" s="279">
        <v>125</v>
      </c>
    </row>
    <row r="42" spans="1:4" ht="37.5" customHeight="1">
      <c r="A42" s="362"/>
      <c r="B42" s="362"/>
      <c r="C42" s="49" t="s">
        <v>1320</v>
      </c>
      <c r="D42" s="279">
        <v>46</v>
      </c>
    </row>
    <row r="43" spans="1:4" ht="37.5" customHeight="1">
      <c r="A43" s="362"/>
      <c r="B43" s="362"/>
      <c r="C43" s="49" t="s">
        <v>1335</v>
      </c>
      <c r="D43" s="279">
        <v>293</v>
      </c>
    </row>
    <row r="44" spans="1:4" ht="37.5" customHeight="1">
      <c r="A44" s="362"/>
      <c r="B44" s="362"/>
      <c r="C44" s="49" t="s">
        <v>1336</v>
      </c>
      <c r="D44" s="279">
        <v>168</v>
      </c>
    </row>
    <row r="45" spans="1:4" ht="37.5" customHeight="1">
      <c r="A45" s="362"/>
      <c r="B45" s="362"/>
      <c r="C45" s="49" t="s">
        <v>1336</v>
      </c>
      <c r="D45" s="279">
        <v>277</v>
      </c>
    </row>
    <row r="46" spans="1:4" ht="37.5" customHeight="1">
      <c r="A46" s="362"/>
      <c r="B46" s="362"/>
      <c r="C46" s="49" t="s">
        <v>1337</v>
      </c>
      <c r="D46" s="279">
        <v>55</v>
      </c>
    </row>
    <row r="47" spans="1:4" ht="37.5" customHeight="1">
      <c r="A47" s="362"/>
      <c r="B47" s="362"/>
      <c r="C47" s="49" t="s">
        <v>1337</v>
      </c>
      <c r="D47" s="279">
        <v>86</v>
      </c>
    </row>
    <row r="48" spans="1:4" ht="37.5" customHeight="1">
      <c r="A48" s="362"/>
      <c r="B48" s="362"/>
      <c r="C48" s="49" t="s">
        <v>1338</v>
      </c>
      <c r="D48" s="279">
        <v>20</v>
      </c>
    </row>
    <row r="49" spans="1:4" ht="37.5" customHeight="1">
      <c r="A49" s="362"/>
      <c r="B49" s="362"/>
      <c r="C49" s="49" t="s">
        <v>1339</v>
      </c>
      <c r="D49" s="279">
        <v>989</v>
      </c>
    </row>
    <row r="50" spans="1:4" ht="37.5" customHeight="1">
      <c r="A50" s="362"/>
      <c r="B50" s="362"/>
      <c r="C50" s="49" t="s">
        <v>1339</v>
      </c>
      <c r="D50" s="279">
        <v>900</v>
      </c>
    </row>
    <row r="51" spans="1:4" ht="37.5" customHeight="1">
      <c r="A51" s="362"/>
      <c r="B51" s="362"/>
      <c r="C51" s="49" t="s">
        <v>1340</v>
      </c>
      <c r="D51" s="279">
        <v>148</v>
      </c>
    </row>
    <row r="52" spans="1:4" ht="37.5" customHeight="1">
      <c r="A52" s="362"/>
      <c r="B52" s="362"/>
      <c r="C52" s="49" t="s">
        <v>1340</v>
      </c>
      <c r="D52" s="279">
        <v>328</v>
      </c>
    </row>
    <row r="53" spans="1:4" ht="37.5" customHeight="1">
      <c r="A53" s="362"/>
      <c r="B53" s="362"/>
      <c r="C53" s="49" t="s">
        <v>1341</v>
      </c>
      <c r="D53" s="279">
        <v>284</v>
      </c>
    </row>
    <row r="54" spans="1:4" ht="37.5" customHeight="1">
      <c r="A54" s="362"/>
      <c r="B54" s="362"/>
      <c r="C54" s="49" t="s">
        <v>1322</v>
      </c>
      <c r="D54" s="279">
        <v>71</v>
      </c>
    </row>
    <row r="55" spans="1:4" ht="37.5" customHeight="1">
      <c r="A55" s="362"/>
      <c r="B55" s="362"/>
      <c r="C55" s="49" t="s">
        <v>816</v>
      </c>
      <c r="D55" s="279">
        <v>31</v>
      </c>
    </row>
    <row r="56" spans="1:4" ht="37.5" customHeight="1">
      <c r="A56" s="363"/>
      <c r="B56" s="363"/>
      <c r="C56" s="49" t="s">
        <v>1342</v>
      </c>
      <c r="D56" s="279">
        <v>7</v>
      </c>
    </row>
  </sheetData>
  <mergeCells count="23">
    <mergeCell ref="A38:A56"/>
    <mergeCell ref="B6:B8"/>
    <mergeCell ref="B10:B19"/>
    <mergeCell ref="B21:B22"/>
    <mergeCell ref="B24:B28"/>
    <mergeCell ref="B32:B36"/>
    <mergeCell ref="B38:B56"/>
    <mergeCell ref="B37:C37"/>
    <mergeCell ref="A6:A8"/>
    <mergeCell ref="A10:A19"/>
    <mergeCell ref="A21:A22"/>
    <mergeCell ref="A24:A28"/>
    <mergeCell ref="A32:A36"/>
    <mergeCell ref="B9:C9"/>
    <mergeCell ref="B20:C20"/>
    <mergeCell ref="B23:C23"/>
    <mergeCell ref="B29:C29"/>
    <mergeCell ref="B31:C31"/>
    <mergeCell ref="A1:D1"/>
    <mergeCell ref="A2:D2"/>
    <mergeCell ref="B3:C3"/>
    <mergeCell ref="B4:C4"/>
    <mergeCell ref="B5:C5"/>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5.xml><?xml version="1.0" encoding="utf-8"?>
<worksheet xmlns="http://schemas.openxmlformats.org/spreadsheetml/2006/main" xmlns:r="http://schemas.openxmlformats.org/officeDocument/2006/relationships">
  <dimension ref="A1:J59"/>
  <sheetViews>
    <sheetView workbookViewId="0">
      <pane ySplit="3" topLeftCell="A4" activePane="bottomLeft" state="frozen"/>
      <selection pane="bottomLeft" activeCell="E54" sqref="E54"/>
    </sheetView>
  </sheetViews>
  <sheetFormatPr defaultColWidth="13.25" defaultRowHeight="32.25" customHeight="1"/>
  <cols>
    <col min="1" max="2" width="7.875" style="27" customWidth="1"/>
    <col min="3" max="3" width="43.125" style="27" customWidth="1"/>
    <col min="4" max="9" width="11" style="27" customWidth="1"/>
    <col min="10" max="10" width="19.25" style="27" customWidth="1"/>
    <col min="11" max="16384" width="13.25" style="288"/>
  </cols>
  <sheetData>
    <row r="1" spans="1:10" ht="32.25" customHeight="1">
      <c r="A1" s="389" t="s">
        <v>1439</v>
      </c>
      <c r="B1" s="389"/>
      <c r="C1" s="389"/>
      <c r="D1" s="389"/>
      <c r="E1" s="389"/>
      <c r="F1" s="389"/>
      <c r="G1" s="389"/>
      <c r="H1" s="389"/>
      <c r="I1" s="389"/>
      <c r="J1" s="389"/>
    </row>
    <row r="2" spans="1:10" ht="32.25" customHeight="1">
      <c r="A2" s="390" t="s">
        <v>8</v>
      </c>
      <c r="B2" s="390"/>
      <c r="C2" s="390"/>
      <c r="D2" s="390"/>
      <c r="E2" s="390"/>
      <c r="F2" s="390"/>
      <c r="G2" s="390"/>
      <c r="H2" s="390"/>
      <c r="I2" s="390"/>
      <c r="J2" s="390"/>
    </row>
    <row r="3" spans="1:10" ht="32.25" customHeight="1">
      <c r="A3" s="29" t="s">
        <v>690</v>
      </c>
      <c r="B3" s="333" t="s">
        <v>691</v>
      </c>
      <c r="C3" s="334"/>
      <c r="D3" s="29" t="s">
        <v>860</v>
      </c>
      <c r="E3" s="29" t="s">
        <v>861</v>
      </c>
      <c r="F3" s="29" t="s">
        <v>862</v>
      </c>
      <c r="G3" s="29" t="s">
        <v>863</v>
      </c>
      <c r="H3" s="29" t="s">
        <v>864</v>
      </c>
      <c r="I3" s="29" t="s">
        <v>865</v>
      </c>
      <c r="J3" s="29" t="s">
        <v>866</v>
      </c>
    </row>
    <row r="4" spans="1:10" ht="32.25" customHeight="1">
      <c r="A4" s="43"/>
      <c r="B4" s="333" t="s">
        <v>1281</v>
      </c>
      <c r="C4" s="334"/>
      <c r="D4" s="296">
        <f t="shared" ref="D4:I4" si="0">D5+D9+D20+D23+D30+D32+D38</f>
        <v>34370</v>
      </c>
      <c r="E4" s="296">
        <f t="shared" si="0"/>
        <v>888</v>
      </c>
      <c r="F4" s="296">
        <f t="shared" si="0"/>
        <v>-33</v>
      </c>
      <c r="G4" s="296">
        <f t="shared" si="0"/>
        <v>0</v>
      </c>
      <c r="H4" s="296">
        <f t="shared" si="0"/>
        <v>554</v>
      </c>
      <c r="I4" s="296">
        <f t="shared" si="0"/>
        <v>8812</v>
      </c>
      <c r="J4" s="297"/>
    </row>
    <row r="5" spans="1:10" ht="32.25" customHeight="1">
      <c r="A5" s="43">
        <v>1</v>
      </c>
      <c r="B5" s="397" t="s">
        <v>742</v>
      </c>
      <c r="C5" s="398"/>
      <c r="D5" s="42">
        <f t="shared" ref="D5:I5" si="1">SUM(D6:D8)</f>
        <v>38</v>
      </c>
      <c r="E5" s="42">
        <f t="shared" si="1"/>
        <v>0</v>
      </c>
      <c r="F5" s="42">
        <f t="shared" si="1"/>
        <v>0</v>
      </c>
      <c r="G5" s="42">
        <f t="shared" si="1"/>
        <v>0</v>
      </c>
      <c r="H5" s="42">
        <f t="shared" si="1"/>
        <v>0</v>
      </c>
      <c r="I5" s="42">
        <f t="shared" si="1"/>
        <v>0</v>
      </c>
      <c r="J5" s="298"/>
    </row>
    <row r="6" spans="1:10" ht="32.25" customHeight="1">
      <c r="A6" s="401"/>
      <c r="B6" s="401"/>
      <c r="C6" s="41" t="s">
        <v>1316</v>
      </c>
      <c r="D6" s="42">
        <v>4</v>
      </c>
      <c r="E6" s="43"/>
      <c r="F6" s="43"/>
      <c r="G6" s="43"/>
      <c r="H6" s="43"/>
      <c r="I6" s="43"/>
      <c r="J6" s="50"/>
    </row>
    <row r="7" spans="1:10" ht="32.25" customHeight="1">
      <c r="A7" s="402"/>
      <c r="B7" s="402"/>
      <c r="C7" s="44" t="s">
        <v>1317</v>
      </c>
      <c r="D7" s="42">
        <v>25</v>
      </c>
      <c r="E7" s="43"/>
      <c r="F7" s="43"/>
      <c r="G7" s="43"/>
      <c r="H7" s="43"/>
      <c r="I7" s="43"/>
      <c r="J7" s="50"/>
    </row>
    <row r="8" spans="1:10" ht="32.25" customHeight="1">
      <c r="A8" s="403"/>
      <c r="B8" s="403"/>
      <c r="C8" s="45" t="s">
        <v>1318</v>
      </c>
      <c r="D8" s="42">
        <v>9</v>
      </c>
      <c r="E8" s="43"/>
      <c r="F8" s="43"/>
      <c r="G8" s="43"/>
      <c r="H8" s="43"/>
      <c r="I8" s="43"/>
      <c r="J8" s="50"/>
    </row>
    <row r="9" spans="1:10" ht="32.25" customHeight="1">
      <c r="A9" s="43">
        <v>2</v>
      </c>
      <c r="B9" s="397" t="s">
        <v>744</v>
      </c>
      <c r="C9" s="398"/>
      <c r="D9" s="42">
        <f t="shared" ref="D9:I9" si="2">SUM(D10:D19)</f>
        <v>0</v>
      </c>
      <c r="E9" s="42">
        <f t="shared" si="2"/>
        <v>0</v>
      </c>
      <c r="F9" s="42">
        <f t="shared" si="2"/>
        <v>0</v>
      </c>
      <c r="G9" s="42">
        <f t="shared" si="2"/>
        <v>0</v>
      </c>
      <c r="H9" s="42">
        <f t="shared" si="2"/>
        <v>0</v>
      </c>
      <c r="I9" s="42">
        <f t="shared" si="2"/>
        <v>0</v>
      </c>
      <c r="J9" s="298"/>
    </row>
    <row r="10" spans="1:10" ht="32.25" customHeight="1">
      <c r="A10" s="341"/>
      <c r="B10" s="341"/>
      <c r="C10" s="46" t="s">
        <v>1319</v>
      </c>
      <c r="D10" s="42">
        <v>46</v>
      </c>
      <c r="E10" s="43"/>
      <c r="F10" s="43"/>
      <c r="G10" s="43"/>
      <c r="H10" s="43"/>
      <c r="I10" s="43"/>
      <c r="J10" s="50"/>
    </row>
    <row r="11" spans="1:10" ht="32.25" customHeight="1">
      <c r="A11" s="341"/>
      <c r="B11" s="341"/>
      <c r="C11" s="46" t="s">
        <v>1319</v>
      </c>
      <c r="D11" s="42">
        <v>123</v>
      </c>
      <c r="E11" s="47"/>
      <c r="F11" s="47"/>
      <c r="G11" s="47"/>
      <c r="H11" s="47"/>
      <c r="I11" s="47"/>
      <c r="J11" s="273"/>
    </row>
    <row r="12" spans="1:10" ht="32.25" customHeight="1">
      <c r="A12" s="341"/>
      <c r="B12" s="341"/>
      <c r="C12" s="46" t="s">
        <v>1320</v>
      </c>
      <c r="D12" s="42">
        <v>-123</v>
      </c>
      <c r="E12" s="43"/>
      <c r="F12" s="43"/>
      <c r="G12" s="43"/>
      <c r="H12" s="43"/>
      <c r="I12" s="43"/>
      <c r="J12" s="50"/>
    </row>
    <row r="13" spans="1:10" ht="32.25" customHeight="1">
      <c r="A13" s="341"/>
      <c r="B13" s="341"/>
      <c r="C13" s="46" t="s">
        <v>1320</v>
      </c>
      <c r="D13" s="42">
        <v>-46</v>
      </c>
      <c r="E13" s="43"/>
      <c r="F13" s="43"/>
      <c r="G13" s="43"/>
      <c r="H13" s="43"/>
      <c r="I13" s="43"/>
      <c r="J13" s="50"/>
    </row>
    <row r="14" spans="1:10" ht="32.25" customHeight="1">
      <c r="A14" s="341"/>
      <c r="B14" s="341"/>
      <c r="C14" s="46" t="s">
        <v>1321</v>
      </c>
      <c r="D14" s="42">
        <v>43</v>
      </c>
      <c r="E14" s="47"/>
      <c r="F14" s="47"/>
      <c r="G14" s="47"/>
      <c r="H14" s="47"/>
      <c r="I14" s="47"/>
      <c r="J14" s="273"/>
    </row>
    <row r="15" spans="1:10" ht="32.25" customHeight="1">
      <c r="A15" s="341"/>
      <c r="B15" s="341"/>
      <c r="C15" s="46" t="s">
        <v>1321</v>
      </c>
      <c r="D15" s="42">
        <v>-43</v>
      </c>
      <c r="E15" s="43"/>
      <c r="F15" s="43"/>
      <c r="G15" s="43"/>
      <c r="H15" s="43"/>
      <c r="I15" s="43"/>
      <c r="J15" s="273"/>
    </row>
    <row r="16" spans="1:10" ht="32.25" customHeight="1">
      <c r="A16" s="341"/>
      <c r="B16" s="341"/>
      <c r="C16" s="46" t="s">
        <v>1322</v>
      </c>
      <c r="D16" s="42">
        <v>71</v>
      </c>
      <c r="E16" s="43"/>
      <c r="F16" s="43"/>
      <c r="G16" s="43"/>
      <c r="H16" s="43"/>
      <c r="I16" s="43"/>
      <c r="J16" s="273"/>
    </row>
    <row r="17" spans="1:10" ht="32.25" customHeight="1">
      <c r="A17" s="341"/>
      <c r="B17" s="341"/>
      <c r="C17" s="46" t="s">
        <v>1322</v>
      </c>
      <c r="D17" s="42">
        <v>-71</v>
      </c>
      <c r="E17" s="43"/>
      <c r="F17" s="43"/>
      <c r="G17" s="43"/>
      <c r="H17" s="43"/>
      <c r="I17" s="43"/>
      <c r="J17" s="273"/>
    </row>
    <row r="18" spans="1:10" ht="32.25" customHeight="1">
      <c r="A18" s="341"/>
      <c r="B18" s="341"/>
      <c r="C18" s="46" t="s">
        <v>816</v>
      </c>
      <c r="D18" s="42">
        <v>-31</v>
      </c>
      <c r="E18" s="43"/>
      <c r="F18" s="43"/>
      <c r="G18" s="43"/>
      <c r="H18" s="43"/>
      <c r="I18" s="43"/>
      <c r="J18" s="273"/>
    </row>
    <row r="19" spans="1:10" ht="32.25" customHeight="1">
      <c r="A19" s="341"/>
      <c r="B19" s="341"/>
      <c r="C19" s="46" t="s">
        <v>816</v>
      </c>
      <c r="D19" s="42">
        <v>31</v>
      </c>
      <c r="E19" s="43"/>
      <c r="F19" s="43"/>
      <c r="G19" s="43"/>
      <c r="H19" s="43"/>
      <c r="I19" s="43"/>
      <c r="J19" s="49"/>
    </row>
    <row r="20" spans="1:10" ht="32.25" customHeight="1">
      <c r="A20" s="43">
        <v>3</v>
      </c>
      <c r="B20" s="397" t="s">
        <v>758</v>
      </c>
      <c r="C20" s="398"/>
      <c r="D20" s="42">
        <f t="shared" ref="D20:I20" si="3">SUM(D21:D22)</f>
        <v>0</v>
      </c>
      <c r="E20" s="42">
        <f t="shared" si="3"/>
        <v>410</v>
      </c>
      <c r="F20" s="42">
        <f t="shared" si="3"/>
        <v>65</v>
      </c>
      <c r="G20" s="42">
        <f t="shared" si="3"/>
        <v>0</v>
      </c>
      <c r="H20" s="42">
        <f t="shared" si="3"/>
        <v>85</v>
      </c>
      <c r="I20" s="42">
        <f t="shared" si="3"/>
        <v>0</v>
      </c>
      <c r="J20" s="298"/>
    </row>
    <row r="21" spans="1:10" ht="32.25" customHeight="1">
      <c r="A21" s="357"/>
      <c r="B21" s="357"/>
      <c r="C21" s="46" t="s">
        <v>1323</v>
      </c>
      <c r="D21" s="42"/>
      <c r="E21" s="43">
        <v>287</v>
      </c>
      <c r="F21" s="43">
        <v>45</v>
      </c>
      <c r="G21" s="43"/>
      <c r="H21" s="43">
        <v>60</v>
      </c>
      <c r="I21" s="43"/>
      <c r="J21" s="49"/>
    </row>
    <row r="22" spans="1:10" ht="32.25" customHeight="1">
      <c r="A22" s="358"/>
      <c r="B22" s="358"/>
      <c r="C22" s="46" t="s">
        <v>1324</v>
      </c>
      <c r="D22" s="42"/>
      <c r="E22" s="43">
        <v>123</v>
      </c>
      <c r="F22" s="43">
        <v>20</v>
      </c>
      <c r="G22" s="43"/>
      <c r="H22" s="43">
        <v>25</v>
      </c>
      <c r="I22" s="43"/>
      <c r="J22" s="49"/>
    </row>
    <row r="23" spans="1:10" ht="32.25" customHeight="1">
      <c r="A23" s="43">
        <v>4</v>
      </c>
      <c r="B23" s="397" t="s">
        <v>760</v>
      </c>
      <c r="C23" s="398"/>
      <c r="D23" s="42">
        <f t="shared" ref="D23:I23" si="4">SUM(D24:D29)</f>
        <v>24</v>
      </c>
      <c r="E23" s="42">
        <f t="shared" si="4"/>
        <v>16</v>
      </c>
      <c r="F23" s="42">
        <f t="shared" si="4"/>
        <v>0</v>
      </c>
      <c r="G23" s="42">
        <f t="shared" si="4"/>
        <v>0</v>
      </c>
      <c r="H23" s="42">
        <f t="shared" si="4"/>
        <v>350</v>
      </c>
      <c r="I23" s="42">
        <f t="shared" si="4"/>
        <v>0</v>
      </c>
      <c r="J23" s="298"/>
    </row>
    <row r="24" spans="1:10" ht="32.25" customHeight="1">
      <c r="A24" s="357"/>
      <c r="B24" s="357"/>
      <c r="C24" s="46" t="s">
        <v>1325</v>
      </c>
      <c r="D24" s="42"/>
      <c r="E24" s="43"/>
      <c r="F24" s="43"/>
      <c r="G24" s="43"/>
      <c r="H24" s="43">
        <v>30</v>
      </c>
      <c r="I24" s="43"/>
      <c r="J24" s="273"/>
    </row>
    <row r="25" spans="1:10" ht="32.25" customHeight="1">
      <c r="A25" s="358"/>
      <c r="B25" s="358"/>
      <c r="C25" s="46" t="s">
        <v>1326</v>
      </c>
      <c r="D25" s="42"/>
      <c r="E25" s="43"/>
      <c r="F25" s="43"/>
      <c r="G25" s="43"/>
      <c r="H25" s="43">
        <v>210</v>
      </c>
      <c r="I25" s="43"/>
      <c r="J25" s="49"/>
    </row>
    <row r="26" spans="1:10" ht="32.25" customHeight="1">
      <c r="A26" s="358"/>
      <c r="B26" s="358"/>
      <c r="C26" s="46" t="s">
        <v>1326</v>
      </c>
      <c r="D26" s="42"/>
      <c r="E26" s="43">
        <v>16</v>
      </c>
      <c r="F26" s="43"/>
      <c r="G26" s="43"/>
      <c r="H26" s="43">
        <v>17</v>
      </c>
      <c r="I26" s="43"/>
      <c r="J26" s="273"/>
    </row>
    <row r="27" spans="1:10" ht="32.25" customHeight="1">
      <c r="A27" s="358"/>
      <c r="B27" s="358"/>
      <c r="C27" s="46" t="s">
        <v>1325</v>
      </c>
      <c r="D27" s="42">
        <v>44</v>
      </c>
      <c r="E27" s="47"/>
      <c r="F27" s="47"/>
      <c r="G27" s="47"/>
      <c r="H27" s="47"/>
      <c r="I27" s="47"/>
      <c r="J27" s="51"/>
    </row>
    <row r="28" spans="1:10" ht="32.25" customHeight="1">
      <c r="A28" s="358"/>
      <c r="B28" s="358"/>
      <c r="C28" s="46" t="s">
        <v>1327</v>
      </c>
      <c r="D28" s="42"/>
      <c r="E28" s="43"/>
      <c r="F28" s="43"/>
      <c r="G28" s="43"/>
      <c r="H28" s="43">
        <v>73</v>
      </c>
      <c r="I28" s="43"/>
      <c r="J28" s="50"/>
    </row>
    <row r="29" spans="1:10" ht="32.25" customHeight="1">
      <c r="A29" s="364"/>
      <c r="B29" s="364"/>
      <c r="C29" s="46" t="s">
        <v>1343</v>
      </c>
      <c r="D29" s="42">
        <v>-20</v>
      </c>
      <c r="E29" s="43"/>
      <c r="F29" s="43"/>
      <c r="G29" s="43"/>
      <c r="H29" s="43">
        <v>20</v>
      </c>
      <c r="I29" s="43"/>
      <c r="J29" s="43" t="s">
        <v>1344</v>
      </c>
    </row>
    <row r="30" spans="1:10" ht="32.25" customHeight="1">
      <c r="A30" s="43">
        <v>5</v>
      </c>
      <c r="B30" s="397" t="s">
        <v>774</v>
      </c>
      <c r="C30" s="398"/>
      <c r="D30" s="42">
        <f t="shared" ref="D30:I30" si="5">SUM(D31:D31)</f>
        <v>797</v>
      </c>
      <c r="E30" s="42">
        <f t="shared" si="5"/>
        <v>0</v>
      </c>
      <c r="F30" s="42">
        <f t="shared" si="5"/>
        <v>0</v>
      </c>
      <c r="G30" s="42">
        <f t="shared" si="5"/>
        <v>0</v>
      </c>
      <c r="H30" s="42">
        <f t="shared" si="5"/>
        <v>0</v>
      </c>
      <c r="I30" s="42">
        <f t="shared" si="5"/>
        <v>0</v>
      </c>
      <c r="J30" s="298"/>
    </row>
    <row r="31" spans="1:10" ht="32.25" customHeight="1">
      <c r="A31" s="274"/>
      <c r="B31" s="274"/>
      <c r="C31" s="46" t="s">
        <v>1328</v>
      </c>
      <c r="D31" s="42">
        <v>797</v>
      </c>
      <c r="E31" s="43"/>
      <c r="F31" s="43"/>
      <c r="G31" s="43"/>
      <c r="H31" s="43"/>
      <c r="I31" s="43"/>
      <c r="J31" s="273"/>
    </row>
    <row r="32" spans="1:10" ht="32.25" customHeight="1">
      <c r="A32" s="274">
        <v>6</v>
      </c>
      <c r="B32" s="352" t="s">
        <v>1329</v>
      </c>
      <c r="C32" s="399"/>
      <c r="D32" s="48">
        <f t="shared" ref="D32:I32" si="6">SUM(D33:D37)</f>
        <v>28704</v>
      </c>
      <c r="E32" s="48">
        <f t="shared" si="6"/>
        <v>179</v>
      </c>
      <c r="F32" s="48">
        <f t="shared" si="6"/>
        <v>0</v>
      </c>
      <c r="G32" s="48">
        <f t="shared" si="6"/>
        <v>0</v>
      </c>
      <c r="H32" s="48">
        <f t="shared" si="6"/>
        <v>0</v>
      </c>
      <c r="I32" s="48">
        <f t="shared" si="6"/>
        <v>10000</v>
      </c>
      <c r="J32" s="298"/>
    </row>
    <row r="33" spans="1:10" ht="32.25" customHeight="1">
      <c r="A33" s="404"/>
      <c r="B33" s="404"/>
      <c r="C33" s="44" t="s">
        <v>1330</v>
      </c>
      <c r="D33" s="48">
        <v>13967</v>
      </c>
      <c r="E33" s="43"/>
      <c r="F33" s="43"/>
      <c r="G33" s="43"/>
      <c r="H33" s="43"/>
      <c r="I33" s="43"/>
      <c r="J33" s="273"/>
    </row>
    <row r="34" spans="1:10" ht="32.25" customHeight="1">
      <c r="A34" s="405"/>
      <c r="B34" s="405"/>
      <c r="C34" s="44" t="s">
        <v>1331</v>
      </c>
      <c r="D34" s="48">
        <v>0</v>
      </c>
      <c r="E34" s="43"/>
      <c r="F34" s="43"/>
      <c r="G34" s="43"/>
      <c r="H34" s="43"/>
      <c r="I34" s="43">
        <v>10000</v>
      </c>
      <c r="J34" s="273"/>
    </row>
    <row r="35" spans="1:10" ht="32.25" customHeight="1">
      <c r="A35" s="405"/>
      <c r="B35" s="405"/>
      <c r="C35" s="44" t="s">
        <v>842</v>
      </c>
      <c r="D35" s="48">
        <v>3145</v>
      </c>
      <c r="E35" s="43">
        <v>179</v>
      </c>
      <c r="F35" s="43"/>
      <c r="G35" s="43"/>
      <c r="H35" s="43"/>
      <c r="I35" s="43"/>
      <c r="J35" s="273"/>
    </row>
    <row r="36" spans="1:10" ht="32.25" customHeight="1">
      <c r="A36" s="405"/>
      <c r="B36" s="405"/>
      <c r="C36" s="44" t="s">
        <v>1332</v>
      </c>
      <c r="D36" s="48">
        <v>-1865</v>
      </c>
      <c r="E36" s="43"/>
      <c r="F36" s="43"/>
      <c r="G36" s="43"/>
      <c r="H36" s="43"/>
      <c r="I36" s="43"/>
      <c r="J36" s="273"/>
    </row>
    <row r="37" spans="1:10" ht="32.25" customHeight="1">
      <c r="A37" s="406"/>
      <c r="B37" s="406"/>
      <c r="C37" s="45" t="s">
        <v>841</v>
      </c>
      <c r="D37" s="48">
        <v>13457</v>
      </c>
      <c r="E37" s="43"/>
      <c r="F37" s="43"/>
      <c r="G37" s="43"/>
      <c r="H37" s="43"/>
      <c r="I37" s="43"/>
      <c r="J37" s="273"/>
    </row>
    <row r="38" spans="1:10" ht="32.25" customHeight="1">
      <c r="A38" s="274">
        <v>7</v>
      </c>
      <c r="B38" s="352" t="s">
        <v>595</v>
      </c>
      <c r="C38" s="399"/>
      <c r="D38" s="48">
        <f t="shared" ref="D38:I38" si="7">SUM(D39:D59)</f>
        <v>4807</v>
      </c>
      <c r="E38" s="48">
        <f t="shared" si="7"/>
        <v>283</v>
      </c>
      <c r="F38" s="48">
        <f t="shared" si="7"/>
        <v>-98</v>
      </c>
      <c r="G38" s="48">
        <f t="shared" si="7"/>
        <v>0</v>
      </c>
      <c r="H38" s="48">
        <f t="shared" si="7"/>
        <v>119</v>
      </c>
      <c r="I38" s="48">
        <f t="shared" si="7"/>
        <v>-1188</v>
      </c>
      <c r="J38" s="298"/>
    </row>
    <row r="39" spans="1:10" ht="32.25" customHeight="1">
      <c r="A39" s="361"/>
      <c r="B39" s="361"/>
      <c r="C39" s="49" t="s">
        <v>1333</v>
      </c>
      <c r="D39" s="279">
        <v>26</v>
      </c>
      <c r="E39" s="279"/>
      <c r="F39" s="279"/>
      <c r="G39" s="279"/>
      <c r="H39" s="279"/>
      <c r="I39" s="279"/>
      <c r="J39" s="273"/>
    </row>
    <row r="40" spans="1:10" ht="32.25" customHeight="1">
      <c r="A40" s="362"/>
      <c r="B40" s="362"/>
      <c r="C40" s="49" t="s">
        <v>1334</v>
      </c>
      <c r="D40" s="279">
        <v>26</v>
      </c>
      <c r="E40" s="279"/>
      <c r="F40" s="279"/>
      <c r="G40" s="279"/>
      <c r="H40" s="279"/>
      <c r="I40" s="279"/>
      <c r="J40" s="273"/>
    </row>
    <row r="41" spans="1:10" ht="32.25" customHeight="1">
      <c r="A41" s="362"/>
      <c r="B41" s="362"/>
      <c r="C41" s="49" t="s">
        <v>1321</v>
      </c>
      <c r="D41" s="279"/>
      <c r="E41" s="279">
        <v>37</v>
      </c>
      <c r="F41" s="279">
        <v>4</v>
      </c>
      <c r="G41" s="279"/>
      <c r="H41" s="279">
        <v>3</v>
      </c>
      <c r="I41" s="279"/>
      <c r="J41" s="273"/>
    </row>
    <row r="42" spans="1:10" ht="32.25" customHeight="1">
      <c r="A42" s="362"/>
      <c r="B42" s="362"/>
      <c r="C42" s="49" t="s">
        <v>1320</v>
      </c>
      <c r="D42" s="279">
        <v>75</v>
      </c>
      <c r="E42" s="279"/>
      <c r="F42" s="279"/>
      <c r="G42" s="279"/>
      <c r="H42" s="279">
        <v>50</v>
      </c>
      <c r="I42" s="279"/>
      <c r="J42" s="273"/>
    </row>
    <row r="43" spans="1:10" ht="32.25" customHeight="1">
      <c r="A43" s="362"/>
      <c r="B43" s="362"/>
      <c r="C43" s="49" t="s">
        <v>1320</v>
      </c>
      <c r="D43" s="279"/>
      <c r="E43" s="279">
        <v>46</v>
      </c>
      <c r="F43" s="279"/>
      <c r="G43" s="279"/>
      <c r="H43" s="279"/>
      <c r="I43" s="279"/>
      <c r="J43" s="273"/>
    </row>
    <row r="44" spans="1:10" ht="32.25" customHeight="1">
      <c r="A44" s="362"/>
      <c r="B44" s="362"/>
      <c r="C44" s="49" t="s">
        <v>1335</v>
      </c>
      <c r="D44" s="279"/>
      <c r="E44" s="279"/>
      <c r="F44" s="279">
        <v>293</v>
      </c>
      <c r="G44" s="279"/>
      <c r="H44" s="279"/>
      <c r="I44" s="279"/>
      <c r="J44" s="273"/>
    </row>
    <row r="45" spans="1:10" ht="32.25" customHeight="1">
      <c r="A45" s="362"/>
      <c r="B45" s="362"/>
      <c r="C45" s="49" t="s">
        <v>1336</v>
      </c>
      <c r="D45" s="279">
        <v>168</v>
      </c>
      <c r="E45" s="279"/>
      <c r="F45" s="279"/>
      <c r="G45" s="279"/>
      <c r="H45" s="279"/>
      <c r="I45" s="279"/>
      <c r="J45" s="273"/>
    </row>
    <row r="46" spans="1:10" ht="32.25" customHeight="1">
      <c r="A46" s="362"/>
      <c r="B46" s="362"/>
      <c r="C46" s="49" t="s">
        <v>1336</v>
      </c>
      <c r="D46" s="279">
        <v>277</v>
      </c>
      <c r="E46" s="279"/>
      <c r="F46" s="279"/>
      <c r="G46" s="279"/>
      <c r="H46" s="279"/>
      <c r="I46" s="279"/>
      <c r="J46" s="273"/>
    </row>
    <row r="47" spans="1:10" ht="32.25" customHeight="1">
      <c r="A47" s="362"/>
      <c r="B47" s="362"/>
      <c r="C47" s="49" t="s">
        <v>1337</v>
      </c>
      <c r="D47" s="279">
        <v>55</v>
      </c>
      <c r="E47" s="279"/>
      <c r="F47" s="279"/>
      <c r="G47" s="279"/>
      <c r="H47" s="279"/>
      <c r="I47" s="279"/>
      <c r="J47" s="273"/>
    </row>
    <row r="48" spans="1:10" ht="32.25" customHeight="1">
      <c r="A48" s="362"/>
      <c r="B48" s="362"/>
      <c r="C48" s="49" t="s">
        <v>1337</v>
      </c>
      <c r="D48" s="279">
        <v>86</v>
      </c>
      <c r="E48" s="279"/>
      <c r="F48" s="279"/>
      <c r="G48" s="279"/>
      <c r="H48" s="279"/>
      <c r="I48" s="279"/>
      <c r="J48" s="273"/>
    </row>
    <row r="49" spans="1:10" ht="32.25" customHeight="1">
      <c r="A49" s="362"/>
      <c r="B49" s="362"/>
      <c r="C49" s="49" t="s">
        <v>1338</v>
      </c>
      <c r="D49" s="279">
        <v>20</v>
      </c>
      <c r="E49" s="279"/>
      <c r="F49" s="279"/>
      <c r="G49" s="279"/>
      <c r="H49" s="279"/>
      <c r="I49" s="279"/>
      <c r="J49" s="49"/>
    </row>
    <row r="50" spans="1:10" ht="32.25" customHeight="1">
      <c r="A50" s="362"/>
      <c r="B50" s="362"/>
      <c r="C50" s="49" t="s">
        <v>1339</v>
      </c>
      <c r="D50" s="279">
        <v>989</v>
      </c>
      <c r="E50" s="279"/>
      <c r="F50" s="279"/>
      <c r="G50" s="279"/>
      <c r="H50" s="279"/>
      <c r="I50" s="279"/>
      <c r="J50" s="52"/>
    </row>
    <row r="51" spans="1:10" ht="32.25" customHeight="1">
      <c r="A51" s="362"/>
      <c r="B51" s="362"/>
      <c r="C51" s="49" t="s">
        <v>1339</v>
      </c>
      <c r="D51" s="279">
        <v>758</v>
      </c>
      <c r="E51" s="279">
        <v>53</v>
      </c>
      <c r="F51" s="279">
        <v>30</v>
      </c>
      <c r="G51" s="279"/>
      <c r="H51" s="279">
        <v>58</v>
      </c>
      <c r="I51" s="279"/>
      <c r="J51" s="53"/>
    </row>
    <row r="52" spans="1:10" ht="32.25" customHeight="1">
      <c r="A52" s="362"/>
      <c r="B52" s="362"/>
      <c r="C52" s="49" t="s">
        <v>1340</v>
      </c>
      <c r="D52" s="279">
        <v>148</v>
      </c>
      <c r="E52" s="279"/>
      <c r="F52" s="279"/>
      <c r="G52" s="279"/>
      <c r="H52" s="279"/>
      <c r="I52" s="279"/>
      <c r="J52" s="53"/>
    </row>
    <row r="53" spans="1:10" ht="32.25" customHeight="1">
      <c r="A53" s="362"/>
      <c r="B53" s="362"/>
      <c r="C53" s="49" t="s">
        <v>1340</v>
      </c>
      <c r="D53" s="279">
        <v>273</v>
      </c>
      <c r="E53" s="279">
        <v>45</v>
      </c>
      <c r="F53" s="279">
        <v>10</v>
      </c>
      <c r="G53" s="279"/>
      <c r="H53" s="279"/>
      <c r="I53" s="279"/>
      <c r="J53" s="53"/>
    </row>
    <row r="54" spans="1:10" ht="32.25" customHeight="1">
      <c r="A54" s="362"/>
      <c r="B54" s="362"/>
      <c r="C54" s="49" t="s">
        <v>1341</v>
      </c>
      <c r="D54" s="279"/>
      <c r="E54" s="279"/>
      <c r="F54" s="279">
        <v>284</v>
      </c>
      <c r="G54" s="279"/>
      <c r="H54" s="279"/>
      <c r="I54" s="279"/>
      <c r="J54" s="53"/>
    </row>
    <row r="55" spans="1:10" ht="32.25" customHeight="1">
      <c r="A55" s="362"/>
      <c r="B55" s="362"/>
      <c r="C55" s="49" t="s">
        <v>1322</v>
      </c>
      <c r="D55" s="279"/>
      <c r="E55" s="279">
        <v>61</v>
      </c>
      <c r="F55" s="279">
        <v>3</v>
      </c>
      <c r="G55" s="279"/>
      <c r="H55" s="279">
        <v>6</v>
      </c>
      <c r="I55" s="279"/>
      <c r="J55" s="53"/>
    </row>
    <row r="56" spans="1:10" ht="32.25" customHeight="1">
      <c r="A56" s="362"/>
      <c r="B56" s="362"/>
      <c r="C56" s="49" t="s">
        <v>816</v>
      </c>
      <c r="D56" s="279">
        <v>18</v>
      </c>
      <c r="E56" s="279">
        <v>10</v>
      </c>
      <c r="F56" s="279">
        <v>2</v>
      </c>
      <c r="G56" s="279"/>
      <c r="H56" s="279">
        <v>2</v>
      </c>
      <c r="I56" s="279"/>
      <c r="J56" s="53"/>
    </row>
    <row r="57" spans="1:10" ht="32.25" customHeight="1">
      <c r="A57" s="362"/>
      <c r="B57" s="362"/>
      <c r="C57" s="49" t="s">
        <v>1342</v>
      </c>
      <c r="D57" s="279"/>
      <c r="E57" s="279">
        <v>7</v>
      </c>
      <c r="F57" s="279"/>
      <c r="G57" s="279"/>
      <c r="H57" s="279"/>
      <c r="I57" s="279"/>
      <c r="J57" s="53"/>
    </row>
    <row r="58" spans="1:10" ht="32.25" customHeight="1">
      <c r="A58" s="362"/>
      <c r="B58" s="362"/>
      <c r="C58" s="49" t="s">
        <v>1345</v>
      </c>
      <c r="D58" s="279">
        <v>-24</v>
      </c>
      <c r="E58" s="279">
        <v>24</v>
      </c>
      <c r="F58" s="279"/>
      <c r="G58" s="279"/>
      <c r="H58" s="279"/>
      <c r="I58" s="279"/>
      <c r="J58" s="43" t="s">
        <v>1344</v>
      </c>
    </row>
    <row r="59" spans="1:10" ht="32.25" customHeight="1">
      <c r="A59" s="363"/>
      <c r="B59" s="363"/>
      <c r="C59" s="49" t="s">
        <v>1346</v>
      </c>
      <c r="D59" s="279">
        <v>1912</v>
      </c>
      <c r="E59" s="279"/>
      <c r="F59" s="279">
        <v>-724</v>
      </c>
      <c r="G59" s="279"/>
      <c r="H59" s="279"/>
      <c r="I59" s="279">
        <v>-1188</v>
      </c>
      <c r="J59" s="43" t="s">
        <v>1347</v>
      </c>
    </row>
  </sheetData>
  <mergeCells count="23">
    <mergeCell ref="A39:A59"/>
    <mergeCell ref="B6:B8"/>
    <mergeCell ref="B10:B19"/>
    <mergeCell ref="B21:B22"/>
    <mergeCell ref="B24:B29"/>
    <mergeCell ref="B33:B37"/>
    <mergeCell ref="B39:B59"/>
    <mergeCell ref="B38:C38"/>
    <mergeCell ref="A6:A8"/>
    <mergeCell ref="A10:A19"/>
    <mergeCell ref="A21:A22"/>
    <mergeCell ref="A24:A29"/>
    <mergeCell ref="A33:A37"/>
    <mergeCell ref="B9:C9"/>
    <mergeCell ref="B20:C20"/>
    <mergeCell ref="B23:C23"/>
    <mergeCell ref="B30:C30"/>
    <mergeCell ref="B32:C32"/>
    <mergeCell ref="A1:J1"/>
    <mergeCell ref="A2:J2"/>
    <mergeCell ref="B3:C3"/>
    <mergeCell ref="B4:C4"/>
    <mergeCell ref="B5:C5"/>
  </mergeCells>
  <phoneticPr fontId="10" type="noConversion"/>
  <pageMargins left="0.7" right="0.7" top="0.75" bottom="0.75" header="0.3" footer="0.3"/>
</worksheet>
</file>

<file path=xl/worksheets/sheet26.xml><?xml version="1.0" encoding="utf-8"?>
<worksheet xmlns="http://schemas.openxmlformats.org/spreadsheetml/2006/main" xmlns:r="http://schemas.openxmlformats.org/officeDocument/2006/relationships">
  <sheetPr>
    <tabColor theme="5"/>
  </sheetPr>
  <dimension ref="A1:J41"/>
  <sheetViews>
    <sheetView workbookViewId="0">
      <selection activeCell="K15" sqref="K15"/>
    </sheetView>
  </sheetViews>
  <sheetFormatPr defaultColWidth="13.25" defaultRowHeight="32.25" customHeight="1"/>
  <cols>
    <col min="1" max="1" width="5.375" style="27" customWidth="1"/>
    <col min="2" max="2" width="5.125" style="27" customWidth="1"/>
    <col min="3" max="3" width="43.125" style="27" customWidth="1"/>
    <col min="4" max="5" width="13.25" style="27"/>
    <col min="6" max="9" width="13.25" style="28"/>
    <col min="10" max="10" width="15.5" style="28" customWidth="1"/>
  </cols>
  <sheetData>
    <row r="1" spans="1:10" ht="32.25" customHeight="1">
      <c r="A1" s="389" t="s">
        <v>1348</v>
      </c>
      <c r="B1" s="389"/>
      <c r="C1" s="389"/>
      <c r="D1" s="389"/>
      <c r="E1" s="389"/>
      <c r="F1" s="389"/>
      <c r="G1" s="389"/>
      <c r="H1" s="389"/>
      <c r="I1" s="389"/>
      <c r="J1" s="389"/>
    </row>
    <row r="2" spans="1:10" ht="32.25" customHeight="1">
      <c r="A2" s="390" t="s">
        <v>8</v>
      </c>
      <c r="B2" s="390"/>
      <c r="C2" s="390"/>
      <c r="D2" s="390"/>
      <c r="E2" s="390"/>
      <c r="F2" s="390"/>
      <c r="G2" s="390"/>
      <c r="H2" s="390"/>
      <c r="I2" s="390"/>
      <c r="J2" s="390"/>
    </row>
    <row r="3" spans="1:10" ht="32.25" customHeight="1">
      <c r="A3" s="29" t="s">
        <v>690</v>
      </c>
      <c r="B3" s="333" t="s">
        <v>691</v>
      </c>
      <c r="C3" s="334"/>
      <c r="D3" s="29" t="s">
        <v>860</v>
      </c>
      <c r="E3" s="29" t="s">
        <v>861</v>
      </c>
      <c r="F3" s="29" t="s">
        <v>862</v>
      </c>
      <c r="G3" s="29" t="s">
        <v>863</v>
      </c>
      <c r="H3" s="29" t="s">
        <v>864</v>
      </c>
      <c r="I3" s="29" t="s">
        <v>865</v>
      </c>
      <c r="J3" s="29" t="s">
        <v>866</v>
      </c>
    </row>
    <row r="4" spans="1:10" ht="32.25" customHeight="1">
      <c r="A4" s="31"/>
      <c r="B4" s="391" t="s">
        <v>1281</v>
      </c>
      <c r="C4" s="392"/>
      <c r="D4" s="33">
        <f t="shared" ref="D4:I4" si="0">D5+D10+D13+D17+D20+D22</f>
        <v>2249</v>
      </c>
      <c r="E4" s="33">
        <f t="shared" si="0"/>
        <v>1367</v>
      </c>
      <c r="F4" s="33">
        <f t="shared" si="0"/>
        <v>124</v>
      </c>
      <c r="G4" s="33">
        <f t="shared" si="0"/>
        <v>0</v>
      </c>
      <c r="H4" s="33">
        <f t="shared" si="0"/>
        <v>368</v>
      </c>
      <c r="I4" s="33">
        <f t="shared" si="0"/>
        <v>0</v>
      </c>
      <c r="J4" s="38"/>
    </row>
    <row r="5" spans="1:10" ht="32.25" customHeight="1">
      <c r="A5" s="34">
        <v>1</v>
      </c>
      <c r="B5" s="393" t="s">
        <v>742</v>
      </c>
      <c r="C5" s="394"/>
      <c r="D5" s="35">
        <f t="shared" ref="D5:I5" si="1">SUM(D6:D9)</f>
        <v>51</v>
      </c>
      <c r="E5" s="35">
        <f t="shared" si="1"/>
        <v>0</v>
      </c>
      <c r="F5" s="35">
        <f t="shared" si="1"/>
        <v>0</v>
      </c>
      <c r="G5" s="35">
        <f t="shared" si="1"/>
        <v>0</v>
      </c>
      <c r="H5" s="35">
        <f t="shared" si="1"/>
        <v>0</v>
      </c>
      <c r="I5" s="35">
        <f t="shared" si="1"/>
        <v>0</v>
      </c>
      <c r="J5" s="39"/>
    </row>
    <row r="6" spans="1:10" ht="32.25" customHeight="1">
      <c r="A6" s="341"/>
      <c r="B6" s="341"/>
      <c r="C6" s="36" t="s">
        <v>1282</v>
      </c>
      <c r="D6" s="37">
        <v>41</v>
      </c>
      <c r="E6" s="37"/>
      <c r="F6" s="37"/>
      <c r="G6" s="37"/>
      <c r="H6" s="37"/>
      <c r="I6" s="37"/>
      <c r="J6" s="36"/>
    </row>
    <row r="7" spans="1:10" ht="32.25" customHeight="1">
      <c r="A7" s="341"/>
      <c r="B7" s="341"/>
      <c r="C7" s="36" t="s">
        <v>1283</v>
      </c>
      <c r="D7" s="37">
        <v>9</v>
      </c>
      <c r="E7" s="37"/>
      <c r="F7" s="37"/>
      <c r="G7" s="37"/>
      <c r="H7" s="37"/>
      <c r="I7" s="37"/>
      <c r="J7" s="36"/>
    </row>
    <row r="8" spans="1:10" ht="32.25" customHeight="1">
      <c r="A8" s="341"/>
      <c r="B8" s="341"/>
      <c r="C8" s="36" t="s">
        <v>1284</v>
      </c>
      <c r="D8" s="37">
        <v>3</v>
      </c>
      <c r="E8" s="37"/>
      <c r="F8" s="37"/>
      <c r="G8" s="37"/>
      <c r="H8" s="37"/>
      <c r="I8" s="37"/>
      <c r="J8" s="36"/>
    </row>
    <row r="9" spans="1:10" ht="32.25" customHeight="1">
      <c r="A9" s="341"/>
      <c r="B9" s="341"/>
      <c r="C9" s="36" t="s">
        <v>1283</v>
      </c>
      <c r="D9" s="37">
        <v>-2</v>
      </c>
      <c r="E9" s="37"/>
      <c r="F9" s="37"/>
      <c r="G9" s="37"/>
      <c r="H9" s="37"/>
      <c r="I9" s="37"/>
      <c r="J9" s="36"/>
    </row>
    <row r="10" spans="1:10" ht="32.25" customHeight="1">
      <c r="A10" s="34">
        <v>2</v>
      </c>
      <c r="B10" s="393" t="s">
        <v>744</v>
      </c>
      <c r="C10" s="394"/>
      <c r="D10" s="35">
        <f t="shared" ref="D10:I10" si="2">SUM(D11:D12)</f>
        <v>150</v>
      </c>
      <c r="E10" s="35">
        <f t="shared" si="2"/>
        <v>201</v>
      </c>
      <c r="F10" s="35">
        <f t="shared" si="2"/>
        <v>0</v>
      </c>
      <c r="G10" s="35">
        <f t="shared" si="2"/>
        <v>0</v>
      </c>
      <c r="H10" s="35">
        <f t="shared" si="2"/>
        <v>117</v>
      </c>
      <c r="I10" s="35">
        <f t="shared" si="2"/>
        <v>0</v>
      </c>
      <c r="J10" s="39"/>
    </row>
    <row r="11" spans="1:10" ht="32.25" customHeight="1">
      <c r="A11" s="341"/>
      <c r="B11" s="341"/>
      <c r="C11" s="36" t="s">
        <v>1285</v>
      </c>
      <c r="D11" s="37">
        <v>0</v>
      </c>
      <c r="E11" s="37">
        <v>201</v>
      </c>
      <c r="F11" s="37"/>
      <c r="G11" s="37"/>
      <c r="H11" s="37">
        <v>117</v>
      </c>
      <c r="I11" s="37"/>
      <c r="J11" s="36"/>
    </row>
    <row r="12" spans="1:10" ht="32.25" customHeight="1">
      <c r="A12" s="341"/>
      <c r="B12" s="341"/>
      <c r="C12" s="36" t="s">
        <v>1286</v>
      </c>
      <c r="D12" s="37">
        <v>150</v>
      </c>
      <c r="E12" s="37"/>
      <c r="F12" s="37"/>
      <c r="G12" s="37"/>
      <c r="H12" s="37"/>
      <c r="I12" s="37"/>
      <c r="J12" s="36"/>
    </row>
    <row r="13" spans="1:10" ht="32.25" customHeight="1">
      <c r="A13" s="34">
        <v>3</v>
      </c>
      <c r="B13" s="393" t="s">
        <v>758</v>
      </c>
      <c r="C13" s="394"/>
      <c r="D13" s="35">
        <f t="shared" ref="D13:I13" si="3">SUM(D14:D16)</f>
        <v>0</v>
      </c>
      <c r="E13" s="35">
        <f t="shared" si="3"/>
        <v>562</v>
      </c>
      <c r="F13" s="35">
        <f t="shared" si="3"/>
        <v>105</v>
      </c>
      <c r="G13" s="35">
        <f t="shared" si="3"/>
        <v>0</v>
      </c>
      <c r="H13" s="35">
        <f t="shared" si="3"/>
        <v>85</v>
      </c>
      <c r="I13" s="35">
        <f t="shared" si="3"/>
        <v>0</v>
      </c>
      <c r="J13" s="39"/>
    </row>
    <row r="14" spans="1:10" ht="32.25" customHeight="1">
      <c r="A14" s="341"/>
      <c r="B14" s="341"/>
      <c r="C14" s="36" t="s">
        <v>1287</v>
      </c>
      <c r="D14" s="37">
        <v>0</v>
      </c>
      <c r="E14" s="37">
        <v>410</v>
      </c>
      <c r="F14" s="37">
        <v>65</v>
      </c>
      <c r="G14" s="37"/>
      <c r="H14" s="37">
        <v>85</v>
      </c>
      <c r="I14" s="37"/>
      <c r="J14" s="36"/>
    </row>
    <row r="15" spans="1:10" ht="32.25" customHeight="1">
      <c r="A15" s="341"/>
      <c r="B15" s="341"/>
      <c r="C15" s="36" t="s">
        <v>1287</v>
      </c>
      <c r="D15" s="37">
        <v>0</v>
      </c>
      <c r="E15" s="37">
        <v>66</v>
      </c>
      <c r="F15" s="37">
        <v>40</v>
      </c>
      <c r="G15" s="37"/>
      <c r="H15" s="37"/>
      <c r="I15" s="37"/>
      <c r="J15" s="36"/>
    </row>
    <row r="16" spans="1:10" ht="32.25" customHeight="1">
      <c r="A16" s="36"/>
      <c r="B16" s="36"/>
      <c r="C16" s="36" t="s">
        <v>1288</v>
      </c>
      <c r="D16" s="37">
        <v>0</v>
      </c>
      <c r="E16" s="37">
        <v>86</v>
      </c>
      <c r="F16" s="37"/>
      <c r="G16" s="37"/>
      <c r="H16" s="37"/>
      <c r="I16" s="37"/>
      <c r="J16" s="36"/>
    </row>
    <row r="17" spans="1:10" ht="32.25" customHeight="1">
      <c r="A17" s="34">
        <v>4</v>
      </c>
      <c r="B17" s="393" t="s">
        <v>760</v>
      </c>
      <c r="C17" s="394"/>
      <c r="D17" s="35">
        <f t="shared" ref="D17:I17" si="4">SUM(D18:D19)</f>
        <v>0</v>
      </c>
      <c r="E17" s="35">
        <f t="shared" si="4"/>
        <v>109</v>
      </c>
      <c r="F17" s="35">
        <f t="shared" si="4"/>
        <v>0</v>
      </c>
      <c r="G17" s="35">
        <f t="shared" si="4"/>
        <v>0</v>
      </c>
      <c r="H17" s="35">
        <f t="shared" si="4"/>
        <v>115</v>
      </c>
      <c r="I17" s="35">
        <f t="shared" si="4"/>
        <v>0</v>
      </c>
      <c r="J17" s="39"/>
    </row>
    <row r="18" spans="1:10" ht="32.25" customHeight="1">
      <c r="A18" s="341"/>
      <c r="B18" s="341"/>
      <c r="C18" s="36" t="s">
        <v>1289</v>
      </c>
      <c r="D18" s="37">
        <v>0</v>
      </c>
      <c r="E18" s="37">
        <v>46</v>
      </c>
      <c r="F18" s="37"/>
      <c r="G18" s="37"/>
      <c r="H18" s="37">
        <v>46</v>
      </c>
      <c r="I18" s="37"/>
      <c r="J18" s="36"/>
    </row>
    <row r="19" spans="1:10" ht="32.25" customHeight="1">
      <c r="A19" s="341"/>
      <c r="B19" s="341"/>
      <c r="C19" s="36" t="s">
        <v>1290</v>
      </c>
      <c r="D19" s="37">
        <v>0</v>
      </c>
      <c r="E19" s="37">
        <v>63</v>
      </c>
      <c r="F19" s="37"/>
      <c r="G19" s="37"/>
      <c r="H19" s="37">
        <v>69</v>
      </c>
      <c r="I19" s="37"/>
      <c r="J19" s="36"/>
    </row>
    <row r="20" spans="1:10" ht="32.25" customHeight="1">
      <c r="A20" s="34">
        <v>5</v>
      </c>
      <c r="B20" s="393" t="s">
        <v>774</v>
      </c>
      <c r="C20" s="394"/>
      <c r="D20" s="35">
        <f t="shared" ref="D20:I20" si="5">D21</f>
        <v>692</v>
      </c>
      <c r="E20" s="35">
        <f t="shared" si="5"/>
        <v>0</v>
      </c>
      <c r="F20" s="35">
        <f t="shared" si="5"/>
        <v>0</v>
      </c>
      <c r="G20" s="35">
        <f t="shared" si="5"/>
        <v>0</v>
      </c>
      <c r="H20" s="35">
        <f t="shared" si="5"/>
        <v>0</v>
      </c>
      <c r="I20" s="35">
        <f t="shared" si="5"/>
        <v>0</v>
      </c>
      <c r="J20" s="39"/>
    </row>
    <row r="21" spans="1:10" ht="32.25" customHeight="1">
      <c r="A21" s="36"/>
      <c r="B21" s="36"/>
      <c r="C21" s="36" t="s">
        <v>1291</v>
      </c>
      <c r="D21" s="37">
        <v>692</v>
      </c>
      <c r="E21" s="37"/>
      <c r="F21" s="37"/>
      <c r="G21" s="37"/>
      <c r="H21" s="37"/>
      <c r="I21" s="37"/>
      <c r="J21" s="36"/>
    </row>
    <row r="22" spans="1:10" ht="32.25" customHeight="1">
      <c r="A22" s="34">
        <v>6</v>
      </c>
      <c r="B22" s="393" t="s">
        <v>595</v>
      </c>
      <c r="C22" s="394"/>
      <c r="D22" s="35">
        <f t="shared" ref="D22:I22" si="6">SUM(D23:D41)</f>
        <v>1356</v>
      </c>
      <c r="E22" s="35">
        <f t="shared" si="6"/>
        <v>495</v>
      </c>
      <c r="F22" s="35">
        <f t="shared" si="6"/>
        <v>19</v>
      </c>
      <c r="G22" s="35">
        <f t="shared" si="6"/>
        <v>0</v>
      </c>
      <c r="H22" s="35">
        <f t="shared" si="6"/>
        <v>51</v>
      </c>
      <c r="I22" s="35">
        <f t="shared" si="6"/>
        <v>0</v>
      </c>
      <c r="J22" s="39" t="s">
        <v>1349</v>
      </c>
    </row>
    <row r="23" spans="1:10" ht="32.25" customHeight="1">
      <c r="A23" s="341"/>
      <c r="B23" s="341"/>
      <c r="C23" s="36" t="s">
        <v>1292</v>
      </c>
      <c r="D23" s="37">
        <v>158</v>
      </c>
      <c r="E23" s="37"/>
      <c r="F23" s="37"/>
      <c r="G23" s="37"/>
      <c r="H23" s="37"/>
      <c r="I23" s="37"/>
      <c r="J23" s="36"/>
    </row>
    <row r="24" spans="1:10" ht="32.25" customHeight="1">
      <c r="A24" s="341"/>
      <c r="B24" s="341"/>
      <c r="C24" s="36" t="s">
        <v>1293</v>
      </c>
      <c r="D24" s="37">
        <v>1.0547118733939001E-15</v>
      </c>
      <c r="E24" s="37">
        <v>8</v>
      </c>
      <c r="F24" s="37"/>
      <c r="G24" s="37"/>
      <c r="H24" s="37">
        <v>1</v>
      </c>
      <c r="I24" s="37"/>
      <c r="J24" s="36"/>
    </row>
    <row r="25" spans="1:10" ht="32.25" customHeight="1">
      <c r="A25" s="341"/>
      <c r="B25" s="341"/>
      <c r="C25" s="36" t="s">
        <v>1294</v>
      </c>
      <c r="D25" s="37">
        <v>0</v>
      </c>
      <c r="E25" s="37">
        <v>74</v>
      </c>
      <c r="F25" s="37"/>
      <c r="G25" s="37"/>
      <c r="H25" s="37"/>
      <c r="I25" s="37"/>
      <c r="J25" s="36"/>
    </row>
    <row r="26" spans="1:10" ht="32.25" customHeight="1">
      <c r="A26" s="341"/>
      <c r="B26" s="341"/>
      <c r="C26" s="36" t="s">
        <v>1295</v>
      </c>
      <c r="D26" s="37">
        <v>197</v>
      </c>
      <c r="E26" s="37"/>
      <c r="F26" s="37"/>
      <c r="G26" s="37"/>
      <c r="H26" s="37"/>
      <c r="I26" s="37"/>
      <c r="J26" s="36"/>
    </row>
    <row r="27" spans="1:10" ht="32.25" customHeight="1">
      <c r="A27" s="341"/>
      <c r="B27" s="341"/>
      <c r="C27" s="36" t="s">
        <v>1296</v>
      </c>
      <c r="D27" s="37">
        <v>0</v>
      </c>
      <c r="E27" s="37">
        <v>82</v>
      </c>
      <c r="F27" s="37"/>
      <c r="G27" s="37"/>
      <c r="H27" s="37"/>
      <c r="I27" s="37"/>
      <c r="J27" s="36"/>
    </row>
    <row r="28" spans="1:10" ht="32.25" customHeight="1">
      <c r="A28" s="341"/>
      <c r="B28" s="341"/>
      <c r="C28" s="36" t="s">
        <v>1297</v>
      </c>
      <c r="D28" s="37">
        <v>0</v>
      </c>
      <c r="E28" s="37"/>
      <c r="F28" s="37"/>
      <c r="G28" s="37"/>
      <c r="H28" s="37">
        <v>26</v>
      </c>
      <c r="I28" s="37"/>
      <c r="J28" s="36"/>
    </row>
    <row r="29" spans="1:10" ht="32.25" customHeight="1">
      <c r="A29" s="341"/>
      <c r="B29" s="341"/>
      <c r="C29" s="36" t="s">
        <v>1298</v>
      </c>
      <c r="D29" s="37">
        <v>76</v>
      </c>
      <c r="E29" s="37"/>
      <c r="F29" s="37"/>
      <c r="G29" s="37"/>
      <c r="H29" s="37"/>
      <c r="I29" s="37"/>
      <c r="J29" s="36"/>
    </row>
    <row r="30" spans="1:10" ht="32.25" customHeight="1">
      <c r="A30" s="341"/>
      <c r="B30" s="341"/>
      <c r="C30" s="36" t="s">
        <v>1299</v>
      </c>
      <c r="D30" s="37">
        <v>13</v>
      </c>
      <c r="E30" s="37"/>
      <c r="F30" s="37"/>
      <c r="G30" s="37"/>
      <c r="H30" s="37"/>
      <c r="I30" s="37"/>
      <c r="J30" s="36"/>
    </row>
    <row r="31" spans="1:10" ht="32.25" customHeight="1">
      <c r="A31" s="341"/>
      <c r="B31" s="341"/>
      <c r="C31" s="36" t="s">
        <v>1300</v>
      </c>
      <c r="D31" s="37">
        <v>0</v>
      </c>
      <c r="E31" s="37">
        <v>26</v>
      </c>
      <c r="F31" s="37"/>
      <c r="G31" s="37"/>
      <c r="H31" s="37">
        <v>6</v>
      </c>
      <c r="I31" s="37"/>
      <c r="J31" s="36"/>
    </row>
    <row r="32" spans="1:10" ht="32.25" customHeight="1">
      <c r="A32" s="341"/>
      <c r="B32" s="341"/>
      <c r="C32" s="36" t="s">
        <v>1301</v>
      </c>
      <c r="D32" s="37">
        <v>538</v>
      </c>
      <c r="E32" s="37"/>
      <c r="F32" s="37"/>
      <c r="G32" s="37"/>
      <c r="H32" s="37"/>
      <c r="I32" s="37"/>
      <c r="J32" s="36"/>
    </row>
    <row r="33" spans="1:10" ht="32.25" customHeight="1">
      <c r="A33" s="341"/>
      <c r="B33" s="341"/>
      <c r="C33" s="36" t="s">
        <v>1301</v>
      </c>
      <c r="D33" s="37">
        <v>415</v>
      </c>
      <c r="E33" s="37">
        <v>70</v>
      </c>
      <c r="F33" s="37"/>
      <c r="G33" s="37"/>
      <c r="H33" s="37"/>
      <c r="I33" s="37"/>
      <c r="J33" s="36"/>
    </row>
    <row r="34" spans="1:10" ht="32.25" customHeight="1">
      <c r="A34" s="341"/>
      <c r="B34" s="341"/>
      <c r="C34" s="36" t="s">
        <v>1302</v>
      </c>
      <c r="D34" s="37">
        <v>20</v>
      </c>
      <c r="E34" s="37">
        <v>110</v>
      </c>
      <c r="F34" s="37"/>
      <c r="G34" s="37"/>
      <c r="H34" s="37">
        <v>18</v>
      </c>
      <c r="I34" s="37"/>
      <c r="J34" s="36"/>
    </row>
    <row r="35" spans="1:10" ht="32.25" customHeight="1">
      <c r="A35" s="341"/>
      <c r="B35" s="341"/>
      <c r="C35" s="36" t="s">
        <v>1303</v>
      </c>
      <c r="D35" s="37">
        <v>7</v>
      </c>
      <c r="E35" s="37"/>
      <c r="F35" s="37"/>
      <c r="G35" s="37"/>
      <c r="H35" s="37"/>
      <c r="I35" s="37"/>
      <c r="J35" s="36"/>
    </row>
    <row r="36" spans="1:10" ht="32.25" customHeight="1">
      <c r="A36" s="341"/>
      <c r="B36" s="341"/>
      <c r="C36" s="36" t="s">
        <v>1301</v>
      </c>
      <c r="D36" s="37">
        <v>-55</v>
      </c>
      <c r="E36" s="37"/>
      <c r="F36" s="37"/>
      <c r="G36" s="37"/>
      <c r="H36" s="37"/>
      <c r="I36" s="37"/>
      <c r="J36" s="36"/>
    </row>
    <row r="37" spans="1:10" ht="32.25" customHeight="1">
      <c r="A37" s="341"/>
      <c r="B37" s="341"/>
      <c r="C37" s="36" t="s">
        <v>1304</v>
      </c>
      <c r="D37" s="37">
        <v>64</v>
      </c>
      <c r="E37" s="37"/>
      <c r="F37" s="37"/>
      <c r="G37" s="37"/>
      <c r="H37" s="37"/>
      <c r="I37" s="37"/>
      <c r="J37" s="36"/>
    </row>
    <row r="38" spans="1:10" ht="32.25" customHeight="1">
      <c r="A38" s="341"/>
      <c r="B38" s="341"/>
      <c r="C38" s="36" t="s">
        <v>1305</v>
      </c>
      <c r="D38" s="37">
        <v>50</v>
      </c>
      <c r="E38" s="37"/>
      <c r="F38" s="37"/>
      <c r="G38" s="37"/>
      <c r="H38" s="37"/>
      <c r="I38" s="37"/>
      <c r="J38" s="36"/>
    </row>
    <row r="39" spans="1:10" ht="32.25" customHeight="1">
      <c r="A39" s="341"/>
      <c r="B39" s="341"/>
      <c r="C39" s="36" t="s">
        <v>1306</v>
      </c>
      <c r="D39" s="37">
        <v>17</v>
      </c>
      <c r="E39" s="37"/>
      <c r="F39" s="37"/>
      <c r="G39" s="37"/>
      <c r="H39" s="37"/>
      <c r="I39" s="37"/>
      <c r="J39" s="36"/>
    </row>
    <row r="40" spans="1:10" ht="32.25" customHeight="1">
      <c r="A40" s="36"/>
      <c r="B40" s="36"/>
      <c r="C40" s="36" t="s">
        <v>1307</v>
      </c>
      <c r="D40" s="37">
        <v>-125</v>
      </c>
      <c r="E40" s="37">
        <v>125</v>
      </c>
      <c r="F40" s="37"/>
      <c r="G40" s="37"/>
      <c r="H40" s="37"/>
      <c r="I40" s="37"/>
      <c r="J40" s="36" t="s">
        <v>1350</v>
      </c>
    </row>
    <row r="41" spans="1:10" ht="32.25" customHeight="1">
      <c r="A41" s="36"/>
      <c r="B41" s="36"/>
      <c r="C41" s="36" t="s">
        <v>1308</v>
      </c>
      <c r="D41" s="37">
        <v>-19</v>
      </c>
      <c r="E41" s="37"/>
      <c r="F41" s="37">
        <v>19</v>
      </c>
      <c r="G41" s="37"/>
      <c r="H41" s="37"/>
      <c r="I41" s="37"/>
      <c r="J41" s="36" t="s">
        <v>1350</v>
      </c>
    </row>
  </sheetData>
  <mergeCells count="20">
    <mergeCell ref="B6:B9"/>
    <mergeCell ref="B11:B12"/>
    <mergeCell ref="B14:B15"/>
    <mergeCell ref="B18:B19"/>
    <mergeCell ref="B23:B39"/>
    <mergeCell ref="B10:C10"/>
    <mergeCell ref="B13:C13"/>
    <mergeCell ref="B17:C17"/>
    <mergeCell ref="B20:C20"/>
    <mergeCell ref="B22:C22"/>
    <mergeCell ref="A6:A9"/>
    <mergeCell ref="A11:A12"/>
    <mergeCell ref="A14:A15"/>
    <mergeCell ref="A18:A19"/>
    <mergeCell ref="A23:A39"/>
    <mergeCell ref="A1:J1"/>
    <mergeCell ref="A2:J2"/>
    <mergeCell ref="B3:C3"/>
    <mergeCell ref="B4:C4"/>
    <mergeCell ref="B5:C5"/>
  </mergeCells>
  <phoneticPr fontId="10" type="noConversion"/>
  <pageMargins left="0.7" right="0.7" top="0.75" bottom="0.75" header="0.3" footer="0.3"/>
</worksheet>
</file>

<file path=xl/worksheets/sheet27.xml><?xml version="1.0" encoding="utf-8"?>
<worksheet xmlns="http://schemas.openxmlformats.org/spreadsheetml/2006/main" xmlns:r="http://schemas.openxmlformats.org/officeDocument/2006/relationships">
  <dimension ref="A1:C9"/>
  <sheetViews>
    <sheetView workbookViewId="0">
      <selection activeCell="D1" sqref="D1:H1048576"/>
    </sheetView>
  </sheetViews>
  <sheetFormatPr defaultColWidth="22.5" defaultRowHeight="14.25"/>
  <cols>
    <col min="1" max="1" width="31.875" style="7" customWidth="1"/>
    <col min="2" max="3" width="22.5" style="7"/>
  </cols>
  <sheetData>
    <row r="1" spans="1:3" s="5" customFormat="1" ht="29.25" customHeight="1">
      <c r="A1" s="320" t="s">
        <v>1351</v>
      </c>
      <c r="B1" s="320"/>
      <c r="C1" s="371"/>
    </row>
    <row r="2" spans="1:3" s="5" customFormat="1" ht="29.25" customHeight="1">
      <c r="A2" s="372" t="s">
        <v>7</v>
      </c>
      <c r="B2" s="373"/>
      <c r="C2" s="371"/>
    </row>
    <row r="3" spans="1:3" ht="24.95" customHeight="1">
      <c r="A3" s="374" t="s">
        <v>870</v>
      </c>
      <c r="B3" s="374"/>
      <c r="C3" s="375"/>
    </row>
    <row r="4" spans="1:3" ht="24" customHeight="1">
      <c r="A4" s="1" t="s">
        <v>799</v>
      </c>
      <c r="B4" s="1" t="s">
        <v>871</v>
      </c>
      <c r="C4" s="1" t="s">
        <v>12</v>
      </c>
    </row>
    <row r="5" spans="1:3" ht="24" customHeight="1">
      <c r="A5" s="3" t="s">
        <v>1352</v>
      </c>
      <c r="B5" s="72"/>
      <c r="C5" s="72">
        <v>1334360</v>
      </c>
    </row>
    <row r="6" spans="1:3" ht="24" customHeight="1">
      <c r="A6" s="3" t="s">
        <v>1353</v>
      </c>
      <c r="B6" s="289">
        <v>1776461</v>
      </c>
      <c r="C6" s="72"/>
    </row>
    <row r="7" spans="1:3" ht="24" customHeight="1">
      <c r="A7" s="3" t="s">
        <v>1354</v>
      </c>
      <c r="B7" s="72"/>
      <c r="C7" s="72">
        <v>462833</v>
      </c>
    </row>
    <row r="8" spans="1:3" ht="24" customHeight="1">
      <c r="A8" s="3" t="s">
        <v>1355</v>
      </c>
      <c r="B8" s="72"/>
      <c r="C8" s="72">
        <v>199542</v>
      </c>
    </row>
    <row r="9" spans="1:3" ht="24" customHeight="1">
      <c r="A9" s="3" t="s">
        <v>1356</v>
      </c>
      <c r="B9" s="72"/>
      <c r="C9" s="72">
        <v>1773597</v>
      </c>
    </row>
  </sheetData>
  <mergeCells count="3">
    <mergeCell ref="A1:C1"/>
    <mergeCell ref="A2:C2"/>
    <mergeCell ref="A3:C3"/>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28.xml><?xml version="1.0" encoding="utf-8"?>
<worksheet xmlns="http://schemas.openxmlformats.org/spreadsheetml/2006/main" xmlns:r="http://schemas.openxmlformats.org/officeDocument/2006/relationships">
  <dimension ref="A1:XFC10"/>
  <sheetViews>
    <sheetView workbookViewId="0">
      <selection activeCell="F10" sqref="F10"/>
    </sheetView>
  </sheetViews>
  <sheetFormatPr defaultColWidth="9" defaultRowHeight="14.25"/>
  <cols>
    <col min="1" max="1" width="45.375" style="22" customWidth="1"/>
    <col min="2" max="2" width="20" style="22" customWidth="1"/>
    <col min="3" max="3" width="20.875" style="22" customWidth="1"/>
    <col min="4" max="16383" width="9" style="22"/>
  </cols>
  <sheetData>
    <row r="1" spans="1:3" s="22" customFormat="1" ht="30.75" customHeight="1">
      <c r="A1" s="376" t="s">
        <v>1357</v>
      </c>
      <c r="B1" s="377"/>
      <c r="C1" s="377"/>
    </row>
    <row r="2" spans="1:3" s="22" customFormat="1" ht="14.25" customHeight="1">
      <c r="A2" s="378" t="s">
        <v>1358</v>
      </c>
      <c r="B2" s="378"/>
      <c r="C2" s="378"/>
    </row>
    <row r="3" spans="1:3" s="22" customFormat="1" ht="24.95" customHeight="1">
      <c r="A3" s="23" t="s">
        <v>433</v>
      </c>
      <c r="B3" s="23" t="s">
        <v>871</v>
      </c>
      <c r="C3" s="23" t="s">
        <v>1359</v>
      </c>
    </row>
    <row r="4" spans="1:3" s="22" customFormat="1" ht="24.95" customHeight="1">
      <c r="A4" s="24" t="s">
        <v>1360</v>
      </c>
      <c r="B4" s="290"/>
      <c r="C4" s="291">
        <v>130</v>
      </c>
    </row>
    <row r="5" spans="1:3" s="22" customFormat="1" ht="24.95" customHeight="1">
      <c r="A5" s="25" t="s">
        <v>1361</v>
      </c>
      <c r="B5" s="292">
        <v>172.64</v>
      </c>
      <c r="C5" s="290"/>
    </row>
    <row r="6" spans="1:3" s="22" customFormat="1" ht="24.95" customHeight="1">
      <c r="A6" s="25" t="s">
        <v>1362</v>
      </c>
      <c r="B6" s="290"/>
      <c r="C6" s="292">
        <v>44.75</v>
      </c>
    </row>
    <row r="7" spans="1:3" s="22" customFormat="1" ht="24.95" customHeight="1">
      <c r="A7" s="25" t="s">
        <v>1363</v>
      </c>
      <c r="B7" s="290"/>
      <c r="C7" s="292">
        <v>18.420000000000002</v>
      </c>
    </row>
    <row r="8" spans="1:3" s="22" customFormat="1" ht="24.95" customHeight="1">
      <c r="A8" s="25" t="s">
        <v>1364</v>
      </c>
      <c r="B8" s="290"/>
      <c r="C8" s="292">
        <v>172.39</v>
      </c>
    </row>
    <row r="9" spans="1:3" s="22" customFormat="1" ht="24.95" customHeight="1">
      <c r="A9" s="25" t="s">
        <v>1365</v>
      </c>
      <c r="B9" s="292">
        <v>5.0599999999999996</v>
      </c>
      <c r="C9" s="290" t="s">
        <v>885</v>
      </c>
    </row>
    <row r="10" spans="1:3" s="22" customFormat="1" ht="24.95" customHeight="1">
      <c r="A10" s="26" t="s">
        <v>1366</v>
      </c>
      <c r="B10" s="293">
        <v>175.91</v>
      </c>
      <c r="C10" s="294" t="s">
        <v>885</v>
      </c>
    </row>
  </sheetData>
  <mergeCells count="2">
    <mergeCell ref="A1:C1"/>
    <mergeCell ref="A2:C2"/>
  </mergeCells>
  <phoneticPr fontId="10"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dimension ref="A1:F19"/>
  <sheetViews>
    <sheetView showZeros="0" workbookViewId="0">
      <selection sqref="A1:F1"/>
    </sheetView>
  </sheetViews>
  <sheetFormatPr defaultColWidth="9" defaultRowHeight="14.25"/>
  <cols>
    <col min="1" max="1" width="29.375" style="15" customWidth="1"/>
    <col min="2" max="2" width="11.75" style="15" customWidth="1"/>
    <col min="3" max="3" width="11.25" style="7" customWidth="1"/>
    <col min="4" max="5" width="10.625" style="7" customWidth="1"/>
    <col min="6" max="6" width="12.25" style="7" customWidth="1"/>
  </cols>
  <sheetData>
    <row r="1" spans="1:6" s="5" customFormat="1" ht="29.25" customHeight="1">
      <c r="A1" s="304" t="s">
        <v>1367</v>
      </c>
      <c r="B1" s="304"/>
      <c r="C1" s="304"/>
      <c r="D1" s="304"/>
      <c r="E1" s="304"/>
      <c r="F1" s="304"/>
    </row>
    <row r="2" spans="1:6" s="6" customFormat="1" ht="25.5" customHeight="1">
      <c r="A2" s="407" t="s">
        <v>1368</v>
      </c>
      <c r="B2" s="407"/>
      <c r="C2" s="407"/>
      <c r="D2" s="407"/>
      <c r="E2" s="407"/>
      <c r="F2" s="407"/>
    </row>
    <row r="3" spans="1:6" s="5" customFormat="1" ht="25.5" customHeight="1">
      <c r="A3" s="305" t="s">
        <v>7</v>
      </c>
      <c r="B3" s="307"/>
      <c r="C3" s="307"/>
      <c r="D3" s="307"/>
      <c r="E3" s="307"/>
      <c r="F3" s="307"/>
    </row>
    <row r="4" spans="1:6" ht="24.95" customHeight="1">
      <c r="A4" s="408" t="s">
        <v>1369</v>
      </c>
      <c r="B4" s="408"/>
      <c r="C4" s="408"/>
      <c r="D4" s="408"/>
      <c r="E4" s="408"/>
      <c r="F4" s="408"/>
    </row>
    <row r="5" spans="1:6" ht="48" customHeight="1">
      <c r="A5" s="8" t="s">
        <v>9</v>
      </c>
      <c r="B5" s="8" t="s">
        <v>10</v>
      </c>
      <c r="C5" s="8" t="s">
        <v>11</v>
      </c>
      <c r="D5" s="8" t="s">
        <v>12</v>
      </c>
      <c r="E5" s="16" t="s">
        <v>13</v>
      </c>
      <c r="F5" s="8" t="s">
        <v>14</v>
      </c>
    </row>
    <row r="6" spans="1:6" ht="24" customHeight="1">
      <c r="A6" s="17" t="s">
        <v>1370</v>
      </c>
      <c r="B6" s="17"/>
      <c r="C6" s="18"/>
      <c r="D6" s="18"/>
      <c r="E6" s="18"/>
      <c r="F6" s="12"/>
    </row>
    <row r="7" spans="1:6" ht="24" customHeight="1">
      <c r="A7" s="17" t="s">
        <v>1371</v>
      </c>
      <c r="B7" s="17"/>
      <c r="C7" s="18"/>
      <c r="D7" s="18"/>
      <c r="E7" s="18"/>
      <c r="F7" s="12"/>
    </row>
    <row r="8" spans="1:6" ht="24" customHeight="1">
      <c r="A8" s="17" t="s">
        <v>1372</v>
      </c>
      <c r="B8" s="17"/>
      <c r="C8" s="18"/>
      <c r="D8" s="18"/>
      <c r="E8" s="18"/>
      <c r="F8" s="12"/>
    </row>
    <row r="9" spans="1:6" ht="24" customHeight="1">
      <c r="A9" s="17" t="s">
        <v>1373</v>
      </c>
      <c r="B9" s="17"/>
      <c r="C9" s="18"/>
      <c r="D9" s="18"/>
      <c r="E9" s="18"/>
      <c r="F9" s="12"/>
    </row>
    <row r="10" spans="1:6" ht="24" customHeight="1">
      <c r="A10" s="17" t="s">
        <v>1374</v>
      </c>
      <c r="B10" s="17"/>
      <c r="C10" s="18"/>
      <c r="D10" s="18"/>
      <c r="E10" s="18"/>
      <c r="F10" s="12"/>
    </row>
    <row r="11" spans="1:6" ht="24" customHeight="1">
      <c r="A11" s="19" t="s">
        <v>411</v>
      </c>
      <c r="B11" s="19"/>
      <c r="C11" s="18"/>
      <c r="D11" s="18"/>
      <c r="E11" s="18"/>
      <c r="F11" s="12"/>
    </row>
    <row r="12" spans="1:6" ht="24" customHeight="1">
      <c r="A12" s="17" t="s">
        <v>1375</v>
      </c>
      <c r="B12" s="20"/>
      <c r="C12" s="18"/>
      <c r="D12" s="18"/>
      <c r="E12" s="18"/>
      <c r="F12" s="12"/>
    </row>
    <row r="13" spans="1:6" ht="24" customHeight="1">
      <c r="A13" s="17" t="s">
        <v>1376</v>
      </c>
      <c r="B13" s="20"/>
      <c r="C13" s="18"/>
      <c r="D13" s="18"/>
      <c r="E13" s="18"/>
      <c r="F13" s="12"/>
    </row>
    <row r="14" spans="1:6" ht="24" customHeight="1">
      <c r="A14" s="17" t="s">
        <v>48</v>
      </c>
      <c r="B14" s="20"/>
      <c r="C14" s="18"/>
      <c r="D14" s="18"/>
      <c r="E14" s="18"/>
      <c r="F14" s="12"/>
    </row>
    <row r="15" spans="1:6" ht="24" customHeight="1">
      <c r="A15" s="19" t="s">
        <v>49</v>
      </c>
      <c r="B15" s="19"/>
      <c r="C15" s="18"/>
      <c r="D15" s="18"/>
      <c r="E15" s="18"/>
      <c r="F15" s="12"/>
    </row>
    <row r="16" spans="1:6" ht="24.95" customHeight="1"/>
    <row r="17" ht="24.95" customHeight="1"/>
    <row r="18" ht="24.95" customHeight="1"/>
    <row r="19" ht="24.95" customHeight="1"/>
  </sheetData>
  <mergeCells count="4">
    <mergeCell ref="A1:F1"/>
    <mergeCell ref="A2:F2"/>
    <mergeCell ref="A3:F3"/>
    <mergeCell ref="A4:F4"/>
  </mergeCells>
  <phoneticPr fontId="10" type="noConversion"/>
  <printOptions horizont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30.xml><?xml version="1.0" encoding="utf-8"?>
<worksheet xmlns="http://schemas.openxmlformats.org/spreadsheetml/2006/main" xmlns:r="http://schemas.openxmlformats.org/officeDocument/2006/relationships">
  <dimension ref="A1:F37"/>
  <sheetViews>
    <sheetView showZeros="0" workbookViewId="0">
      <selection activeCell="F15" sqref="F15"/>
    </sheetView>
  </sheetViews>
  <sheetFormatPr defaultColWidth="9" defaultRowHeight="25.5" customHeight="1"/>
  <cols>
    <col min="1" max="1" width="32.875" style="7" customWidth="1"/>
    <col min="2" max="2" width="11.375" style="7" customWidth="1"/>
    <col min="3" max="3" width="12" style="7" customWidth="1"/>
    <col min="4" max="4" width="9.625" style="7" customWidth="1"/>
    <col min="5" max="5" width="11.25" style="7" customWidth="1"/>
    <col min="6" max="6" width="14.375" customWidth="1"/>
  </cols>
  <sheetData>
    <row r="1" spans="1:6" s="5" customFormat="1" ht="25.5" customHeight="1">
      <c r="A1" s="304" t="s">
        <v>1377</v>
      </c>
      <c r="B1" s="304"/>
      <c r="C1" s="304"/>
      <c r="D1" s="304"/>
      <c r="E1" s="304"/>
      <c r="F1" s="303"/>
    </row>
    <row r="2" spans="1:6" s="6" customFormat="1" ht="25.5" customHeight="1">
      <c r="A2" s="407" t="s">
        <v>1378</v>
      </c>
      <c r="B2" s="407"/>
      <c r="C2" s="407"/>
      <c r="D2" s="407"/>
      <c r="E2" s="407"/>
      <c r="F2" s="407"/>
    </row>
    <row r="3" spans="1:6" s="5" customFormat="1" ht="25.5" customHeight="1">
      <c r="A3" s="305" t="s">
        <v>7</v>
      </c>
      <c r="B3" s="305"/>
      <c r="C3" s="305"/>
      <c r="D3" s="305"/>
      <c r="E3" s="305"/>
      <c r="F3" s="305"/>
    </row>
    <row r="4" spans="1:6" ht="25.5" customHeight="1">
      <c r="A4" s="312" t="s">
        <v>1379</v>
      </c>
      <c r="B4" s="312"/>
      <c r="C4" s="312"/>
      <c r="D4" s="312"/>
      <c r="E4" s="312"/>
      <c r="F4" s="312"/>
    </row>
    <row r="5" spans="1:6" ht="25.5" customHeight="1">
      <c r="A5" s="8" t="s">
        <v>9</v>
      </c>
      <c r="B5" s="8" t="s">
        <v>10</v>
      </c>
      <c r="C5" s="8" t="s">
        <v>11</v>
      </c>
      <c r="D5" s="8" t="s">
        <v>12</v>
      </c>
      <c r="E5" s="8" t="s">
        <v>13</v>
      </c>
      <c r="F5" s="9" t="s">
        <v>14</v>
      </c>
    </row>
    <row r="6" spans="1:6" ht="25.5" customHeight="1">
      <c r="A6" s="10" t="s">
        <v>1380</v>
      </c>
      <c r="B6" s="21">
        <v>0</v>
      </c>
      <c r="C6" s="12"/>
      <c r="D6" s="12"/>
      <c r="E6" s="12"/>
      <c r="F6" s="13"/>
    </row>
    <row r="7" spans="1:6" ht="25.5" customHeight="1">
      <c r="A7" s="10" t="s">
        <v>1381</v>
      </c>
      <c r="B7" s="21">
        <v>0</v>
      </c>
      <c r="C7" s="12"/>
      <c r="D7" s="12"/>
      <c r="E7" s="12"/>
      <c r="F7" s="13"/>
    </row>
    <row r="8" spans="1:6" ht="25.5" customHeight="1">
      <c r="A8" s="10" t="s">
        <v>1382</v>
      </c>
      <c r="B8" s="21">
        <v>0</v>
      </c>
      <c r="C8" s="12"/>
      <c r="D8" s="12"/>
      <c r="E8" s="12"/>
      <c r="F8" s="13"/>
    </row>
    <row r="9" spans="1:6" ht="25.5" customHeight="1">
      <c r="A9" s="10" t="s">
        <v>1383</v>
      </c>
      <c r="B9" s="21">
        <v>0</v>
      </c>
      <c r="C9" s="12"/>
      <c r="D9" s="12"/>
      <c r="E9" s="12"/>
      <c r="F9" s="13"/>
    </row>
    <row r="10" spans="1:6" ht="25.5" customHeight="1">
      <c r="A10" s="10" t="s">
        <v>1384</v>
      </c>
      <c r="B10" s="21">
        <v>0</v>
      </c>
      <c r="C10" s="12"/>
      <c r="D10" s="12"/>
      <c r="E10" s="12"/>
      <c r="F10" s="13"/>
    </row>
    <row r="11" spans="1:6" ht="25.5" customHeight="1">
      <c r="A11" s="10" t="s">
        <v>1385</v>
      </c>
      <c r="B11" s="21">
        <v>0</v>
      </c>
      <c r="C11" s="12"/>
      <c r="D11" s="12"/>
      <c r="E11" s="12"/>
      <c r="F11" s="13"/>
    </row>
    <row r="12" spans="1:6" ht="25.5" customHeight="1">
      <c r="A12" s="10" t="s">
        <v>1386</v>
      </c>
      <c r="B12" s="21">
        <v>0</v>
      </c>
      <c r="C12" s="12"/>
      <c r="D12" s="12"/>
      <c r="E12" s="12"/>
      <c r="F12" s="13"/>
    </row>
    <row r="13" spans="1:6" ht="25.5" customHeight="1">
      <c r="A13" s="10" t="s">
        <v>1387</v>
      </c>
      <c r="B13" s="21">
        <v>0</v>
      </c>
      <c r="C13" s="12"/>
      <c r="D13" s="12"/>
      <c r="E13" s="12"/>
      <c r="F13" s="13"/>
    </row>
    <row r="14" spans="1:6" ht="25.5" customHeight="1">
      <c r="A14" s="10" t="s">
        <v>1388</v>
      </c>
      <c r="B14" s="21">
        <v>0</v>
      </c>
      <c r="C14" s="12"/>
      <c r="D14" s="12"/>
      <c r="E14" s="12"/>
      <c r="F14" s="13"/>
    </row>
    <row r="15" spans="1:6" ht="25.5" customHeight="1">
      <c r="A15" s="10" t="s">
        <v>1389</v>
      </c>
      <c r="B15" s="21">
        <v>0</v>
      </c>
      <c r="C15" s="12"/>
      <c r="D15" s="12"/>
      <c r="E15" s="12"/>
      <c r="F15" s="13"/>
    </row>
    <row r="16" spans="1:6" ht="25.5" customHeight="1">
      <c r="A16" s="10" t="s">
        <v>1390</v>
      </c>
      <c r="B16" s="21">
        <v>0</v>
      </c>
      <c r="C16" s="12"/>
      <c r="D16" s="12"/>
      <c r="E16" s="12"/>
      <c r="F16" s="13"/>
    </row>
    <row r="17" spans="1:6" ht="25.5" customHeight="1">
      <c r="A17" s="10" t="s">
        <v>1391</v>
      </c>
      <c r="B17" s="21">
        <v>0</v>
      </c>
      <c r="C17" s="12"/>
      <c r="D17" s="12"/>
      <c r="E17" s="12"/>
      <c r="F17" s="13"/>
    </row>
    <row r="18" spans="1:6" ht="25.5" customHeight="1">
      <c r="A18" s="10" t="s">
        <v>1392</v>
      </c>
      <c r="B18" s="21">
        <v>0</v>
      </c>
      <c r="C18" s="12"/>
      <c r="D18" s="12"/>
      <c r="E18" s="12"/>
      <c r="F18" s="13"/>
    </row>
    <row r="19" spans="1:6" ht="25.5" customHeight="1">
      <c r="A19" s="10" t="s">
        <v>1393</v>
      </c>
      <c r="B19" s="21">
        <v>0</v>
      </c>
      <c r="C19" s="12"/>
      <c r="D19" s="12"/>
      <c r="E19" s="12"/>
      <c r="F19" s="13"/>
    </row>
    <row r="20" spans="1:6" ht="25.5" customHeight="1">
      <c r="A20" s="10" t="s">
        <v>1394</v>
      </c>
      <c r="B20" s="21">
        <v>0</v>
      </c>
      <c r="C20" s="12"/>
      <c r="D20" s="12"/>
      <c r="E20" s="12"/>
      <c r="F20" s="13"/>
    </row>
    <row r="21" spans="1:6" ht="25.5" customHeight="1">
      <c r="A21" s="10" t="s">
        <v>1395</v>
      </c>
      <c r="B21" s="21">
        <v>0</v>
      </c>
      <c r="C21" s="12"/>
      <c r="D21" s="12"/>
      <c r="E21" s="12"/>
      <c r="F21" s="13"/>
    </row>
    <row r="22" spans="1:6" ht="25.5" customHeight="1">
      <c r="A22" s="10" t="s">
        <v>1396</v>
      </c>
      <c r="B22" s="21">
        <v>0</v>
      </c>
      <c r="C22" s="12"/>
      <c r="D22" s="12"/>
      <c r="E22" s="12"/>
      <c r="F22" s="13"/>
    </row>
    <row r="23" spans="1:6" ht="25.5" customHeight="1">
      <c r="A23" s="10" t="s">
        <v>1397</v>
      </c>
      <c r="B23" s="21">
        <v>0</v>
      </c>
      <c r="C23" s="12"/>
      <c r="D23" s="12"/>
      <c r="E23" s="12"/>
      <c r="F23" s="13"/>
    </row>
    <row r="24" spans="1:6" ht="25.5" customHeight="1">
      <c r="A24" s="10" t="s">
        <v>1398</v>
      </c>
      <c r="B24" s="21">
        <v>0</v>
      </c>
      <c r="C24" s="12"/>
      <c r="D24" s="12"/>
      <c r="E24" s="12"/>
      <c r="F24" s="13"/>
    </row>
    <row r="25" spans="1:6" ht="25.5" customHeight="1">
      <c r="A25" s="10" t="s">
        <v>1399</v>
      </c>
      <c r="B25" s="21">
        <v>0</v>
      </c>
      <c r="C25" s="12"/>
      <c r="D25" s="12"/>
      <c r="E25" s="12"/>
      <c r="F25" s="13"/>
    </row>
    <row r="26" spans="1:6" ht="25.5" customHeight="1">
      <c r="A26" s="10" t="s">
        <v>1400</v>
      </c>
      <c r="B26" s="21">
        <v>0</v>
      </c>
      <c r="C26" s="12"/>
      <c r="D26" s="12"/>
      <c r="E26" s="12"/>
      <c r="F26" s="13"/>
    </row>
    <row r="27" spans="1:6" ht="25.5" customHeight="1">
      <c r="A27" s="10" t="s">
        <v>1401</v>
      </c>
      <c r="B27" s="21">
        <v>0</v>
      </c>
      <c r="C27" s="12"/>
      <c r="D27" s="12"/>
      <c r="E27" s="12"/>
      <c r="F27" s="13"/>
    </row>
    <row r="28" spans="1:6" ht="25.5" customHeight="1">
      <c r="A28" s="10" t="s">
        <v>1402</v>
      </c>
      <c r="B28" s="21">
        <v>0</v>
      </c>
      <c r="C28" s="12"/>
      <c r="D28" s="12"/>
      <c r="E28" s="12"/>
      <c r="F28" s="13"/>
    </row>
    <row r="29" spans="1:6" ht="25.5" customHeight="1">
      <c r="A29" s="10" t="s">
        <v>1403</v>
      </c>
      <c r="B29" s="21">
        <v>0</v>
      </c>
      <c r="C29" s="12"/>
      <c r="D29" s="12"/>
      <c r="E29" s="12"/>
      <c r="F29" s="13"/>
    </row>
    <row r="30" spans="1:6" ht="25.5" customHeight="1">
      <c r="A30" s="10" t="s">
        <v>1404</v>
      </c>
      <c r="B30" s="21">
        <v>0</v>
      </c>
      <c r="C30" s="12"/>
      <c r="D30" s="12"/>
      <c r="E30" s="12"/>
      <c r="F30" s="13"/>
    </row>
    <row r="31" spans="1:6" ht="25.5" customHeight="1">
      <c r="A31" s="10" t="s">
        <v>1405</v>
      </c>
      <c r="B31" s="21">
        <v>0</v>
      </c>
      <c r="C31" s="12"/>
      <c r="D31" s="12"/>
      <c r="E31" s="12"/>
      <c r="F31" s="13"/>
    </row>
    <row r="32" spans="1:6" ht="25.5" customHeight="1">
      <c r="A32" s="10" t="s">
        <v>1406</v>
      </c>
      <c r="B32" s="21">
        <v>0</v>
      </c>
      <c r="C32" s="12"/>
      <c r="D32" s="12"/>
      <c r="E32" s="12"/>
      <c r="F32" s="13"/>
    </row>
    <row r="33" spans="1:6" ht="25.5" customHeight="1">
      <c r="A33" s="10"/>
      <c r="B33" s="21"/>
      <c r="C33" s="12"/>
      <c r="D33" s="12"/>
      <c r="E33" s="12"/>
      <c r="F33" s="13"/>
    </row>
    <row r="34" spans="1:6" ht="25.5" customHeight="1">
      <c r="A34" s="10"/>
      <c r="B34" s="21"/>
      <c r="C34" s="12"/>
      <c r="D34" s="12"/>
      <c r="E34" s="12"/>
      <c r="F34" s="13"/>
    </row>
    <row r="35" spans="1:6" ht="25.5" customHeight="1">
      <c r="A35" s="10"/>
      <c r="B35" s="21"/>
      <c r="C35" s="12"/>
      <c r="D35" s="12"/>
      <c r="E35" s="12"/>
      <c r="F35" s="13"/>
    </row>
    <row r="36" spans="1:6" ht="25.5" customHeight="1">
      <c r="A36" s="10"/>
      <c r="B36" s="21"/>
      <c r="C36" s="12"/>
      <c r="D36" s="12"/>
      <c r="E36" s="12"/>
      <c r="F36" s="13"/>
    </row>
    <row r="37" spans="1:6" ht="25.5" customHeight="1">
      <c r="A37" s="14" t="s">
        <v>600</v>
      </c>
      <c r="B37" s="21">
        <v>0</v>
      </c>
      <c r="C37" s="12"/>
      <c r="D37" s="12"/>
      <c r="E37" s="12"/>
      <c r="F37" s="13"/>
    </row>
  </sheetData>
  <mergeCells count="4">
    <mergeCell ref="A1:F1"/>
    <mergeCell ref="A2:F2"/>
    <mergeCell ref="A3:F3"/>
    <mergeCell ref="A4:F4"/>
  </mergeCells>
  <phoneticPr fontId="10" type="noConversion"/>
  <printOptions horizont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31.xml><?xml version="1.0" encoding="utf-8"?>
<worksheet xmlns="http://schemas.openxmlformats.org/spreadsheetml/2006/main" xmlns:r="http://schemas.openxmlformats.org/officeDocument/2006/relationships">
  <dimension ref="A1:F15"/>
  <sheetViews>
    <sheetView showZeros="0" workbookViewId="0">
      <selection activeCell="C12" sqref="C12"/>
    </sheetView>
  </sheetViews>
  <sheetFormatPr defaultColWidth="9" defaultRowHeight="14.25"/>
  <cols>
    <col min="1" max="1" width="30.5" style="15" customWidth="1"/>
    <col min="2" max="2" width="11.125" style="15" customWidth="1"/>
    <col min="3" max="3" width="11.625" style="7" customWidth="1"/>
    <col min="4" max="4" width="10.625" style="7" customWidth="1"/>
    <col min="5" max="5" width="10.125" style="7" customWidth="1"/>
    <col min="6" max="6" width="13.875" style="7" customWidth="1"/>
  </cols>
  <sheetData>
    <row r="1" spans="1:6" s="5" customFormat="1" ht="29.25" customHeight="1">
      <c r="A1" s="304" t="s">
        <v>1407</v>
      </c>
      <c r="B1" s="304"/>
      <c r="C1" s="304"/>
      <c r="D1" s="304"/>
      <c r="E1" s="304"/>
      <c r="F1" s="304"/>
    </row>
    <row r="2" spans="1:6" s="6" customFormat="1" ht="25.5" customHeight="1">
      <c r="A2" s="407" t="s">
        <v>1408</v>
      </c>
      <c r="B2" s="407"/>
      <c r="C2" s="407"/>
      <c r="D2" s="407"/>
      <c r="E2" s="407"/>
      <c r="F2" s="407"/>
    </row>
    <row r="3" spans="1:6" ht="24.95" customHeight="1">
      <c r="A3" s="315" t="s">
        <v>8</v>
      </c>
      <c r="B3" s="315"/>
      <c r="C3" s="315"/>
      <c r="D3" s="315"/>
      <c r="E3" s="315"/>
      <c r="F3" s="315"/>
    </row>
    <row r="4" spans="1:6" ht="48.75" customHeight="1">
      <c r="A4" s="8" t="s">
        <v>9</v>
      </c>
      <c r="B4" s="8" t="s">
        <v>10</v>
      </c>
      <c r="C4" s="8" t="s">
        <v>11</v>
      </c>
      <c r="D4" s="8" t="s">
        <v>12</v>
      </c>
      <c r="E4" s="16" t="s">
        <v>13</v>
      </c>
      <c r="F4" s="8" t="s">
        <v>14</v>
      </c>
    </row>
    <row r="5" spans="1:6" ht="24" customHeight="1">
      <c r="A5" s="17" t="s">
        <v>1370</v>
      </c>
      <c r="B5" s="17"/>
      <c r="C5" s="18"/>
      <c r="D5" s="18"/>
      <c r="E5" s="18"/>
      <c r="F5" s="12"/>
    </row>
    <row r="6" spans="1:6" ht="24" customHeight="1">
      <c r="A6" s="17" t="s">
        <v>1371</v>
      </c>
      <c r="B6" s="17"/>
      <c r="C6" s="18"/>
      <c r="D6" s="18"/>
      <c r="E6" s="18"/>
      <c r="F6" s="12"/>
    </row>
    <row r="7" spans="1:6" ht="24" customHeight="1">
      <c r="A7" s="17" t="s">
        <v>1372</v>
      </c>
      <c r="B7" s="17"/>
      <c r="C7" s="18"/>
      <c r="D7" s="18"/>
      <c r="E7" s="18"/>
      <c r="F7" s="12"/>
    </row>
    <row r="8" spans="1:6" ht="24" customHeight="1">
      <c r="A8" s="17" t="s">
        <v>1373</v>
      </c>
      <c r="B8" s="17"/>
      <c r="C8" s="18"/>
      <c r="D8" s="18"/>
      <c r="E8" s="18"/>
      <c r="F8" s="12"/>
    </row>
    <row r="9" spans="1:6" ht="24" customHeight="1">
      <c r="A9" s="17" t="s">
        <v>1374</v>
      </c>
      <c r="B9" s="17"/>
      <c r="C9" s="18"/>
      <c r="D9" s="18"/>
      <c r="E9" s="18"/>
      <c r="F9" s="12"/>
    </row>
    <row r="10" spans="1:6" ht="24" customHeight="1">
      <c r="A10" s="19" t="s">
        <v>411</v>
      </c>
      <c r="B10" s="19"/>
      <c r="C10" s="18"/>
      <c r="D10" s="18"/>
      <c r="E10" s="18"/>
      <c r="F10" s="12"/>
    </row>
    <row r="11" spans="1:6" ht="24" customHeight="1">
      <c r="A11" s="17" t="s">
        <v>1375</v>
      </c>
      <c r="B11" s="20"/>
      <c r="C11" s="18"/>
      <c r="D11" s="18"/>
      <c r="E11" s="18"/>
      <c r="F11" s="12"/>
    </row>
    <row r="12" spans="1:6" ht="24" customHeight="1">
      <c r="A12" s="17" t="s">
        <v>1409</v>
      </c>
      <c r="B12" s="20"/>
      <c r="C12" s="18"/>
      <c r="D12" s="18"/>
      <c r="E12" s="18"/>
      <c r="F12" s="12"/>
    </row>
    <row r="13" spans="1:6" ht="24" customHeight="1">
      <c r="A13" s="17" t="s">
        <v>1376</v>
      </c>
      <c r="B13" s="20"/>
      <c r="C13" s="18"/>
      <c r="D13" s="18"/>
      <c r="E13" s="18"/>
      <c r="F13" s="12"/>
    </row>
    <row r="14" spans="1:6" ht="24" customHeight="1">
      <c r="A14" s="17" t="s">
        <v>48</v>
      </c>
      <c r="B14" s="20"/>
      <c r="C14" s="18"/>
      <c r="D14" s="18"/>
      <c r="E14" s="18"/>
      <c r="F14" s="12"/>
    </row>
    <row r="15" spans="1:6" ht="24" customHeight="1">
      <c r="A15" s="19" t="s">
        <v>49</v>
      </c>
      <c r="B15" s="19"/>
      <c r="C15" s="18"/>
      <c r="D15" s="18"/>
      <c r="E15" s="18"/>
      <c r="F15" s="12"/>
    </row>
  </sheetData>
  <mergeCells count="3">
    <mergeCell ref="A1:F1"/>
    <mergeCell ref="A2:F2"/>
    <mergeCell ref="A3:F3"/>
  </mergeCells>
  <phoneticPr fontId="10" type="noConversion"/>
  <printOptions horizont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32.xml><?xml version="1.0" encoding="utf-8"?>
<worksheet xmlns="http://schemas.openxmlformats.org/spreadsheetml/2006/main" xmlns:r="http://schemas.openxmlformats.org/officeDocument/2006/relationships">
  <dimension ref="A1:F36"/>
  <sheetViews>
    <sheetView showZeros="0" workbookViewId="0">
      <selection activeCell="H11" sqref="H11"/>
    </sheetView>
  </sheetViews>
  <sheetFormatPr defaultColWidth="9" defaultRowHeight="25.5" customHeight="1"/>
  <cols>
    <col min="1" max="1" width="35.625" style="7" customWidth="1"/>
    <col min="2" max="5" width="12.25" style="7" customWidth="1"/>
    <col min="6" max="6" width="12.25" customWidth="1"/>
  </cols>
  <sheetData>
    <row r="1" spans="1:6" s="5" customFormat="1" ht="25.5" customHeight="1">
      <c r="A1" s="304" t="s">
        <v>1410</v>
      </c>
      <c r="B1" s="304"/>
      <c r="C1" s="304"/>
      <c r="D1" s="304"/>
      <c r="E1" s="304"/>
      <c r="F1" s="303"/>
    </row>
    <row r="2" spans="1:6" s="6" customFormat="1" ht="25.5" customHeight="1">
      <c r="A2" s="409" t="s">
        <v>1411</v>
      </c>
      <c r="B2" s="409"/>
      <c r="C2" s="409"/>
      <c r="D2" s="409"/>
      <c r="E2" s="409"/>
      <c r="F2" s="409"/>
    </row>
    <row r="3" spans="1:6" ht="25.5" customHeight="1">
      <c r="A3" s="313" t="s">
        <v>8</v>
      </c>
      <c r="B3" s="313"/>
      <c r="C3" s="313"/>
      <c r="D3" s="313"/>
      <c r="E3" s="313"/>
      <c r="F3" s="313"/>
    </row>
    <row r="4" spans="1:6" ht="25.5" customHeight="1">
      <c r="A4" s="8" t="s">
        <v>9</v>
      </c>
      <c r="B4" s="8" t="s">
        <v>10</v>
      </c>
      <c r="C4" s="8" t="s">
        <v>11</v>
      </c>
      <c r="D4" s="8" t="s">
        <v>12</v>
      </c>
      <c r="E4" s="8" t="s">
        <v>13</v>
      </c>
      <c r="F4" s="9" t="s">
        <v>14</v>
      </c>
    </row>
    <row r="5" spans="1:6" ht="25.5" customHeight="1">
      <c r="A5" s="10" t="s">
        <v>1380</v>
      </c>
      <c r="B5" s="11"/>
      <c r="C5" s="12"/>
      <c r="D5" s="12"/>
      <c r="E5" s="12"/>
      <c r="F5" s="13"/>
    </row>
    <row r="6" spans="1:6" ht="25.5" customHeight="1">
      <c r="A6" s="10" t="s">
        <v>1381</v>
      </c>
      <c r="B6" s="11"/>
      <c r="C6" s="12"/>
      <c r="D6" s="12"/>
      <c r="E6" s="12"/>
      <c r="F6" s="13"/>
    </row>
    <row r="7" spans="1:6" ht="25.5" customHeight="1">
      <c r="A7" s="10" t="s">
        <v>1382</v>
      </c>
      <c r="B7" s="12"/>
      <c r="C7" s="12"/>
      <c r="D7" s="12"/>
      <c r="E7" s="12"/>
      <c r="F7" s="13"/>
    </row>
    <row r="8" spans="1:6" ht="25.5" customHeight="1">
      <c r="A8" s="10" t="s">
        <v>1383</v>
      </c>
      <c r="B8" s="12"/>
      <c r="C8" s="12"/>
      <c r="D8" s="12"/>
      <c r="E8" s="12"/>
      <c r="F8" s="13"/>
    </row>
    <row r="9" spans="1:6" ht="25.5" customHeight="1">
      <c r="A9" s="10" t="s">
        <v>1384</v>
      </c>
      <c r="B9" s="12"/>
      <c r="C9" s="12"/>
      <c r="D9" s="12"/>
      <c r="E9" s="12"/>
      <c r="F9" s="13"/>
    </row>
    <row r="10" spans="1:6" ht="25.5" customHeight="1">
      <c r="A10" s="10" t="s">
        <v>1385</v>
      </c>
      <c r="B10" s="12"/>
      <c r="C10" s="12"/>
      <c r="D10" s="12"/>
      <c r="E10" s="12"/>
      <c r="F10" s="13"/>
    </row>
    <row r="11" spans="1:6" ht="25.5" customHeight="1">
      <c r="A11" s="10" t="s">
        <v>1386</v>
      </c>
      <c r="B11" s="12"/>
      <c r="C11" s="12"/>
      <c r="D11" s="12"/>
      <c r="E11" s="12"/>
      <c r="F11" s="13"/>
    </row>
    <row r="12" spans="1:6" ht="25.5" customHeight="1">
      <c r="A12" s="10" t="s">
        <v>1387</v>
      </c>
      <c r="B12" s="12"/>
      <c r="C12" s="12"/>
      <c r="D12" s="12"/>
      <c r="E12" s="12"/>
      <c r="F12" s="13"/>
    </row>
    <row r="13" spans="1:6" ht="25.5" customHeight="1">
      <c r="A13" s="10" t="s">
        <v>1388</v>
      </c>
      <c r="B13" s="12"/>
      <c r="C13" s="12"/>
      <c r="D13" s="12"/>
      <c r="E13" s="12"/>
      <c r="F13" s="13"/>
    </row>
    <row r="14" spans="1:6" ht="25.5" customHeight="1">
      <c r="A14" s="10" t="s">
        <v>1389</v>
      </c>
      <c r="B14" s="12"/>
      <c r="C14" s="12"/>
      <c r="D14" s="12"/>
      <c r="E14" s="12"/>
      <c r="F14" s="13"/>
    </row>
    <row r="15" spans="1:6" ht="25.5" customHeight="1">
      <c r="A15" s="10" t="s">
        <v>1390</v>
      </c>
      <c r="B15" s="12"/>
      <c r="C15" s="12"/>
      <c r="D15" s="12"/>
      <c r="E15" s="12"/>
      <c r="F15" s="13"/>
    </row>
    <row r="16" spans="1:6" ht="25.5" customHeight="1">
      <c r="A16" s="10" t="s">
        <v>1391</v>
      </c>
      <c r="B16" s="12"/>
      <c r="C16" s="12"/>
      <c r="D16" s="12"/>
      <c r="E16" s="12"/>
      <c r="F16" s="13"/>
    </row>
    <row r="17" spans="1:6" ht="25.5" customHeight="1">
      <c r="A17" s="10" t="s">
        <v>1392</v>
      </c>
      <c r="B17" s="12"/>
      <c r="C17" s="12"/>
      <c r="D17" s="12"/>
      <c r="E17" s="12"/>
      <c r="F17" s="13"/>
    </row>
    <row r="18" spans="1:6" ht="25.5" customHeight="1">
      <c r="A18" s="10" t="s">
        <v>1393</v>
      </c>
      <c r="B18" s="12"/>
      <c r="C18" s="12"/>
      <c r="D18" s="12"/>
      <c r="E18" s="12"/>
      <c r="F18" s="13"/>
    </row>
    <row r="19" spans="1:6" ht="25.5" customHeight="1">
      <c r="A19" s="10" t="s">
        <v>1394</v>
      </c>
      <c r="B19" s="12"/>
      <c r="C19" s="12"/>
      <c r="D19" s="12"/>
      <c r="E19" s="12"/>
      <c r="F19" s="13"/>
    </row>
    <row r="20" spans="1:6" ht="25.5" customHeight="1">
      <c r="A20" s="10" t="s">
        <v>1395</v>
      </c>
      <c r="B20" s="12"/>
      <c r="C20" s="12"/>
      <c r="D20" s="12"/>
      <c r="E20" s="12"/>
      <c r="F20" s="13"/>
    </row>
    <row r="21" spans="1:6" ht="25.5" customHeight="1">
      <c r="A21" s="10" t="s">
        <v>1396</v>
      </c>
      <c r="B21" s="12"/>
      <c r="C21" s="12"/>
      <c r="D21" s="12"/>
      <c r="E21" s="12"/>
      <c r="F21" s="13"/>
    </row>
    <row r="22" spans="1:6" ht="25.5" customHeight="1">
      <c r="A22" s="10" t="s">
        <v>1397</v>
      </c>
      <c r="B22" s="12"/>
      <c r="C22" s="12"/>
      <c r="D22" s="12"/>
      <c r="E22" s="12"/>
      <c r="F22" s="13"/>
    </row>
    <row r="23" spans="1:6" ht="25.5" customHeight="1">
      <c r="A23" s="10" t="s">
        <v>1398</v>
      </c>
      <c r="B23" s="12"/>
      <c r="C23" s="12"/>
      <c r="D23" s="12"/>
      <c r="E23" s="12"/>
      <c r="F23" s="13"/>
    </row>
    <row r="24" spans="1:6" ht="25.5" customHeight="1">
      <c r="A24" s="10" t="s">
        <v>1399</v>
      </c>
      <c r="B24" s="12"/>
      <c r="C24" s="12"/>
      <c r="D24" s="12"/>
      <c r="E24" s="12"/>
      <c r="F24" s="13"/>
    </row>
    <row r="25" spans="1:6" ht="25.5" customHeight="1">
      <c r="A25" s="10" t="s">
        <v>1400</v>
      </c>
      <c r="B25" s="12"/>
      <c r="C25" s="12"/>
      <c r="D25" s="12"/>
      <c r="E25" s="12"/>
      <c r="F25" s="13"/>
    </row>
    <row r="26" spans="1:6" ht="25.5" customHeight="1">
      <c r="A26" s="10" t="s">
        <v>1401</v>
      </c>
      <c r="B26" s="12"/>
      <c r="C26" s="12"/>
      <c r="D26" s="12"/>
      <c r="E26" s="12"/>
      <c r="F26" s="13"/>
    </row>
    <row r="27" spans="1:6" ht="25.5" customHeight="1">
      <c r="A27" s="10" t="s">
        <v>1402</v>
      </c>
      <c r="B27" s="12"/>
      <c r="C27" s="12"/>
      <c r="D27" s="12"/>
      <c r="E27" s="12"/>
      <c r="F27" s="13"/>
    </row>
    <row r="28" spans="1:6" ht="25.5" customHeight="1">
      <c r="A28" s="10" t="s">
        <v>1403</v>
      </c>
      <c r="B28" s="12"/>
      <c r="C28" s="12"/>
      <c r="D28" s="12"/>
      <c r="E28" s="12"/>
      <c r="F28" s="13"/>
    </row>
    <row r="29" spans="1:6" ht="25.5" customHeight="1">
      <c r="A29" s="10" t="s">
        <v>1404</v>
      </c>
      <c r="B29" s="12"/>
      <c r="C29" s="12"/>
      <c r="D29" s="12"/>
      <c r="E29" s="12"/>
      <c r="F29" s="13"/>
    </row>
    <row r="30" spans="1:6" ht="25.5" customHeight="1">
      <c r="A30" s="10" t="s">
        <v>1405</v>
      </c>
      <c r="B30" s="12"/>
      <c r="C30" s="12"/>
      <c r="D30" s="12"/>
      <c r="E30" s="12"/>
      <c r="F30" s="13"/>
    </row>
    <row r="31" spans="1:6" ht="25.5" customHeight="1">
      <c r="A31" s="10" t="s">
        <v>1406</v>
      </c>
      <c r="B31" s="12"/>
      <c r="C31" s="12"/>
      <c r="D31" s="12"/>
      <c r="E31" s="12"/>
      <c r="F31" s="13"/>
    </row>
    <row r="32" spans="1:6" ht="25.5" customHeight="1">
      <c r="A32" s="10"/>
      <c r="B32" s="12"/>
      <c r="C32" s="12"/>
      <c r="D32" s="12"/>
      <c r="E32" s="12"/>
      <c r="F32" s="13"/>
    </row>
    <row r="33" spans="1:6" ht="25.5" customHeight="1">
      <c r="A33" s="10"/>
      <c r="B33" s="12"/>
      <c r="C33" s="12"/>
      <c r="D33" s="12"/>
      <c r="E33" s="12"/>
      <c r="F33" s="13"/>
    </row>
    <row r="34" spans="1:6" ht="25.5" customHeight="1">
      <c r="A34" s="10"/>
      <c r="B34" s="12"/>
      <c r="C34" s="12"/>
      <c r="D34" s="12"/>
      <c r="E34" s="12"/>
      <c r="F34" s="13"/>
    </row>
    <row r="35" spans="1:6" ht="25.5" customHeight="1">
      <c r="A35" s="10"/>
      <c r="B35" s="12"/>
      <c r="C35" s="12"/>
      <c r="D35" s="12"/>
      <c r="E35" s="12"/>
      <c r="F35" s="13"/>
    </row>
    <row r="36" spans="1:6" ht="25.5" customHeight="1">
      <c r="A36" s="14" t="s">
        <v>600</v>
      </c>
      <c r="B36" s="12"/>
      <c r="C36" s="12"/>
      <c r="D36" s="12"/>
      <c r="E36" s="12"/>
      <c r="F36" s="13"/>
    </row>
  </sheetData>
  <mergeCells count="3">
    <mergeCell ref="A1:F1"/>
    <mergeCell ref="A2:F2"/>
    <mergeCell ref="A3:F3"/>
  </mergeCells>
  <phoneticPr fontId="10" type="noConversion"/>
  <printOptions horizontalCentered="1" verticalCentered="1"/>
  <pageMargins left="0.70833333333333304" right="0.70833333333333304" top="0.74791666666666701" bottom="0.74791666666666701" header="0.31458333333333299" footer="0.31458333333333299"/>
  <pageSetup paperSize="9" orientation="portrait"/>
  <headerFooter alignWithMargins="0"/>
</worksheet>
</file>

<file path=xl/worksheets/sheet33.xml><?xml version="1.0" encoding="utf-8"?>
<worksheet xmlns="http://schemas.openxmlformats.org/spreadsheetml/2006/main" xmlns:r="http://schemas.openxmlformats.org/officeDocument/2006/relationships">
  <dimension ref="A1:I12"/>
  <sheetViews>
    <sheetView workbookViewId="0">
      <selection activeCell="H5" sqref="H5:I11"/>
    </sheetView>
  </sheetViews>
  <sheetFormatPr defaultColWidth="12.375" defaultRowHeight="28.5" customHeight="1"/>
  <cols>
    <col min="1" max="1" width="29.625" customWidth="1"/>
  </cols>
  <sheetData>
    <row r="1" spans="1:9" ht="28.5" customHeight="1">
      <c r="A1" s="410" t="s">
        <v>1412</v>
      </c>
      <c r="B1" s="410"/>
      <c r="C1" s="410"/>
      <c r="D1" s="410"/>
      <c r="E1" s="410"/>
      <c r="F1" s="410"/>
      <c r="G1" s="410"/>
      <c r="H1" s="410"/>
      <c r="I1" s="410"/>
    </row>
    <row r="2" spans="1:9" ht="28.5" customHeight="1">
      <c r="A2" s="411" t="s">
        <v>1413</v>
      </c>
      <c r="B2" s="411"/>
      <c r="C2" s="411"/>
      <c r="D2" s="411"/>
      <c r="E2" s="411"/>
      <c r="F2" s="411"/>
      <c r="G2" s="411"/>
      <c r="H2" s="411"/>
      <c r="I2" s="411"/>
    </row>
    <row r="3" spans="1:9" ht="28.5" customHeight="1">
      <c r="A3" s="412" t="s">
        <v>799</v>
      </c>
      <c r="B3" s="414" t="s">
        <v>1414</v>
      </c>
      <c r="C3" s="414" t="s">
        <v>1415</v>
      </c>
      <c r="D3" s="414" t="s">
        <v>1416</v>
      </c>
      <c r="E3" s="414" t="s">
        <v>1417</v>
      </c>
      <c r="F3" s="414" t="s">
        <v>1418</v>
      </c>
      <c r="G3" s="414" t="s">
        <v>1419</v>
      </c>
      <c r="H3" s="414" t="s">
        <v>1420</v>
      </c>
      <c r="I3" s="414" t="s">
        <v>1421</v>
      </c>
    </row>
    <row r="4" spans="1:9" ht="28.5" customHeight="1">
      <c r="A4" s="413"/>
      <c r="B4" s="415"/>
      <c r="C4" s="415"/>
      <c r="D4" s="415"/>
      <c r="E4" s="415"/>
      <c r="F4" s="415"/>
      <c r="G4" s="415"/>
      <c r="H4" s="415"/>
      <c r="I4" s="415"/>
    </row>
    <row r="5" spans="1:9" ht="28.5" customHeight="1">
      <c r="A5" s="3" t="s">
        <v>1422</v>
      </c>
      <c r="B5" s="4">
        <f>SUM(C5:I5)</f>
        <v>466219</v>
      </c>
      <c r="C5" s="4"/>
      <c r="D5" s="4">
        <v>13222</v>
      </c>
      <c r="E5" s="4">
        <v>82412</v>
      </c>
      <c r="F5" s="4">
        <v>167310</v>
      </c>
      <c r="G5" s="4">
        <v>203275</v>
      </c>
      <c r="H5" s="4"/>
      <c r="I5" s="4"/>
    </row>
    <row r="6" spans="1:9" ht="28.5" customHeight="1">
      <c r="A6" s="3" t="s">
        <v>1423</v>
      </c>
      <c r="B6" s="4">
        <f t="shared" ref="B6:B11" si="0">SUM(C6:I6)</f>
        <v>272866</v>
      </c>
      <c r="C6" s="4"/>
      <c r="D6" s="4">
        <v>1818</v>
      </c>
      <c r="E6" s="4">
        <v>43443</v>
      </c>
      <c r="F6" s="4">
        <v>164970</v>
      </c>
      <c r="G6" s="4">
        <v>62635</v>
      </c>
      <c r="H6" s="4"/>
      <c r="I6" s="4"/>
    </row>
    <row r="7" spans="1:9" ht="28.5" customHeight="1">
      <c r="A7" s="3" t="s">
        <v>1424</v>
      </c>
      <c r="B7" s="4">
        <f t="shared" si="0"/>
        <v>185471</v>
      </c>
      <c r="C7" s="4"/>
      <c r="D7" s="4">
        <v>10054</v>
      </c>
      <c r="E7" s="4">
        <v>35134</v>
      </c>
      <c r="F7" s="4">
        <v>419</v>
      </c>
      <c r="G7" s="4">
        <v>139864</v>
      </c>
      <c r="H7" s="4"/>
      <c r="I7" s="4"/>
    </row>
    <row r="8" spans="1:9" ht="28.5" customHeight="1">
      <c r="A8" s="3" t="s">
        <v>1425</v>
      </c>
      <c r="B8" s="4">
        <f t="shared" si="0"/>
        <v>1744</v>
      </c>
      <c r="C8" s="4"/>
      <c r="D8" s="4">
        <v>55</v>
      </c>
      <c r="E8" s="4">
        <v>24</v>
      </c>
      <c r="F8" s="4">
        <v>1075</v>
      </c>
      <c r="G8" s="4">
        <v>590</v>
      </c>
      <c r="H8" s="4"/>
      <c r="I8" s="4"/>
    </row>
    <row r="9" spans="1:9" ht="28.5" customHeight="1">
      <c r="A9" s="3" t="s">
        <v>1426</v>
      </c>
      <c r="B9" s="4">
        <f t="shared" si="0"/>
        <v>942</v>
      </c>
      <c r="C9" s="4"/>
      <c r="D9" s="4">
        <v>942</v>
      </c>
      <c r="E9" s="4"/>
      <c r="F9" s="4"/>
      <c r="G9" s="4"/>
      <c r="H9" s="4"/>
      <c r="I9" s="4"/>
    </row>
    <row r="10" spans="1:9" ht="28.5" customHeight="1">
      <c r="A10" s="3" t="s">
        <v>1427</v>
      </c>
      <c r="B10" s="4">
        <f t="shared" si="0"/>
        <v>4487</v>
      </c>
      <c r="C10" s="4"/>
      <c r="D10" s="4">
        <v>22</v>
      </c>
      <c r="E10" s="4">
        <v>3656</v>
      </c>
      <c r="F10" s="4">
        <v>809</v>
      </c>
      <c r="G10" s="4"/>
      <c r="H10" s="4"/>
      <c r="I10" s="4"/>
    </row>
    <row r="11" spans="1:9" ht="28.5" customHeight="1">
      <c r="A11" s="3" t="s">
        <v>1428</v>
      </c>
      <c r="B11" s="4">
        <f t="shared" si="0"/>
        <v>385</v>
      </c>
      <c r="C11" s="4"/>
      <c r="D11" s="4">
        <v>8</v>
      </c>
      <c r="E11" s="4">
        <v>155</v>
      </c>
      <c r="F11" s="4">
        <v>36</v>
      </c>
      <c r="G11" s="4">
        <v>186</v>
      </c>
      <c r="H11" s="4"/>
      <c r="I11" s="4"/>
    </row>
    <row r="12" spans="1:9" ht="28.5" customHeight="1">
      <c r="A12" s="3" t="s">
        <v>1429</v>
      </c>
      <c r="B12" s="4"/>
      <c r="C12" s="4"/>
      <c r="D12" s="4"/>
      <c r="E12" s="4"/>
      <c r="F12" s="4"/>
      <c r="G12" s="4"/>
      <c r="H12" s="4"/>
      <c r="I12" s="4"/>
    </row>
  </sheetData>
  <mergeCells count="11">
    <mergeCell ref="A1:I1"/>
    <mergeCell ref="A2:I2"/>
    <mergeCell ref="A3:A4"/>
    <mergeCell ref="B3:B4"/>
    <mergeCell ref="C3:C4"/>
    <mergeCell ref="D3:D4"/>
    <mergeCell ref="E3:E4"/>
    <mergeCell ref="F3:F4"/>
    <mergeCell ref="G3:G4"/>
    <mergeCell ref="H3:H4"/>
    <mergeCell ref="I3:I4"/>
  </mergeCells>
  <phoneticPr fontId="10" type="noConversion"/>
  <pageMargins left="0.7" right="0.7" top="0.75" bottom="0.75" header="0.3" footer="0.3"/>
</worksheet>
</file>

<file path=xl/worksheets/sheet34.xml><?xml version="1.0" encoding="utf-8"?>
<worksheet xmlns="http://schemas.openxmlformats.org/spreadsheetml/2006/main" xmlns:r="http://schemas.openxmlformats.org/officeDocument/2006/relationships">
  <dimension ref="A1:I9"/>
  <sheetViews>
    <sheetView tabSelected="1" workbookViewId="0">
      <selection activeCell="B9" sqref="B9"/>
    </sheetView>
  </sheetViews>
  <sheetFormatPr defaultColWidth="12.375" defaultRowHeight="31.5" customHeight="1"/>
  <cols>
    <col min="1" max="1" width="30.125" customWidth="1"/>
  </cols>
  <sheetData>
    <row r="1" spans="1:9" ht="31.5" customHeight="1">
      <c r="A1" s="416" t="s">
        <v>1430</v>
      </c>
      <c r="B1" s="416"/>
      <c r="C1" s="416"/>
      <c r="D1" s="416"/>
      <c r="E1" s="416"/>
      <c r="F1" s="416"/>
      <c r="G1" s="416"/>
      <c r="H1" s="416"/>
      <c r="I1" s="416"/>
    </row>
    <row r="2" spans="1:9" ht="31.5" customHeight="1">
      <c r="A2" s="417" t="s">
        <v>1413</v>
      </c>
      <c r="B2" s="417"/>
      <c r="C2" s="417"/>
      <c r="D2" s="417"/>
      <c r="E2" s="417"/>
      <c r="F2" s="417"/>
      <c r="G2" s="417"/>
      <c r="H2" s="417"/>
      <c r="I2" s="417"/>
    </row>
    <row r="3" spans="1:9" ht="31.5" customHeight="1">
      <c r="A3" s="412" t="s">
        <v>799</v>
      </c>
      <c r="B3" s="414" t="s">
        <v>1414</v>
      </c>
      <c r="C3" s="414" t="s">
        <v>1415</v>
      </c>
      <c r="D3" s="414" t="s">
        <v>1416</v>
      </c>
      <c r="E3" s="414" t="s">
        <v>1417</v>
      </c>
      <c r="F3" s="414" t="s">
        <v>1431</v>
      </c>
      <c r="G3" s="414" t="s">
        <v>1419</v>
      </c>
      <c r="H3" s="414" t="s">
        <v>1420</v>
      </c>
      <c r="I3" s="414" t="s">
        <v>1421</v>
      </c>
    </row>
    <row r="4" spans="1:9" ht="31.5" customHeight="1">
      <c r="A4" s="413"/>
      <c r="B4" s="415"/>
      <c r="C4" s="415"/>
      <c r="D4" s="415"/>
      <c r="E4" s="415"/>
      <c r="F4" s="415"/>
      <c r="G4" s="415"/>
      <c r="H4" s="415"/>
      <c r="I4" s="415"/>
    </row>
    <row r="5" spans="1:9" ht="31.5" customHeight="1">
      <c r="A5" s="3" t="s">
        <v>1432</v>
      </c>
      <c r="B5" s="4">
        <f>SUM(C5:I5)</f>
        <v>487144</v>
      </c>
      <c r="C5" s="4"/>
      <c r="D5" s="4">
        <v>9790</v>
      </c>
      <c r="E5" s="4">
        <v>79831</v>
      </c>
      <c r="F5" s="4">
        <v>198540</v>
      </c>
      <c r="G5" s="4">
        <v>198983</v>
      </c>
      <c r="H5" s="4"/>
      <c r="I5" s="4"/>
    </row>
    <row r="6" spans="1:9" ht="31.5" customHeight="1">
      <c r="A6" s="3" t="s">
        <v>1433</v>
      </c>
      <c r="B6" s="4">
        <f>SUM(C6:I6)</f>
        <v>421844</v>
      </c>
      <c r="C6" s="4"/>
      <c r="D6" s="4">
        <v>9766</v>
      </c>
      <c r="E6" s="4">
        <v>78031</v>
      </c>
      <c r="F6" s="4">
        <v>163423</v>
      </c>
      <c r="G6" s="4">
        <v>170624</v>
      </c>
      <c r="H6" s="4"/>
      <c r="I6" s="4"/>
    </row>
    <row r="7" spans="1:9" ht="31.5" customHeight="1">
      <c r="A7" s="3" t="s">
        <v>1434</v>
      </c>
      <c r="B7" s="4">
        <f>SUM(C7:I7)</f>
        <v>2212</v>
      </c>
      <c r="C7" s="4"/>
      <c r="D7" s="4">
        <v>24</v>
      </c>
      <c r="E7" s="4">
        <v>1275</v>
      </c>
      <c r="F7" s="4">
        <v>913</v>
      </c>
      <c r="G7" s="4"/>
      <c r="H7" s="4"/>
      <c r="I7" s="4"/>
    </row>
    <row r="8" spans="1:9" ht="31.5" customHeight="1">
      <c r="A8" s="3" t="s">
        <v>1435</v>
      </c>
      <c r="B8" s="4">
        <f>SUM(C8:I8)</f>
        <v>37266</v>
      </c>
      <c r="C8" s="4"/>
      <c r="D8" s="4"/>
      <c r="E8" s="4">
        <v>525</v>
      </c>
      <c r="F8" s="4">
        <v>34204</v>
      </c>
      <c r="G8" s="4">
        <v>2537</v>
      </c>
      <c r="H8" s="4"/>
      <c r="I8" s="4"/>
    </row>
    <row r="9" spans="1:9" ht="31.5" customHeight="1">
      <c r="A9" s="3" t="s">
        <v>1429</v>
      </c>
      <c r="B9" s="4"/>
      <c r="C9" s="4"/>
      <c r="D9" s="4"/>
      <c r="E9" s="4"/>
      <c r="F9" s="4"/>
      <c r="G9" s="4"/>
      <c r="H9" s="4"/>
      <c r="I9" s="4"/>
    </row>
  </sheetData>
  <mergeCells count="11">
    <mergeCell ref="A1:I1"/>
    <mergeCell ref="A2:I2"/>
    <mergeCell ref="A3:A4"/>
    <mergeCell ref="B3:B4"/>
    <mergeCell ref="C3:C4"/>
    <mergeCell ref="D3:D4"/>
    <mergeCell ref="E3:E4"/>
    <mergeCell ref="F3:F4"/>
    <mergeCell ref="G3:G4"/>
    <mergeCell ref="H3:H4"/>
    <mergeCell ref="I3:I4"/>
  </mergeCells>
  <phoneticPr fontId="10"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34</vt:i4>
      </vt:variant>
    </vt:vector>
  </HeadingPairs>
  <TitlesOfParts>
    <vt:vector size="34" baseType="lpstr">
      <vt:lpstr>Define</vt:lpstr>
      <vt:lpstr>6.松原市一般公共预算收入决算表</vt:lpstr>
      <vt:lpstr>7.松原市一般公共预算支出决算表</vt:lpstr>
      <vt:lpstr>8.本级一般公共预算收入决算表</vt:lpstr>
      <vt:lpstr>9.松原市本级一般公共预算支出决算表</vt:lpstr>
      <vt:lpstr>10.本级支出功能分类决算表</vt:lpstr>
      <vt:lpstr>11.本级一般公共预算基本支出经济分类决算表</vt:lpstr>
      <vt:lpstr>12.本级一般公共预算税收返还和转移支付决算明细表</vt:lpstr>
      <vt:lpstr>15本级一般公共预算转移支付分项目决算表</vt:lpstr>
      <vt:lpstr>一般债务限额和余额情况表9</vt:lpstr>
      <vt:lpstr>13.本级一般公共预算转移支付分项目决算表 </vt:lpstr>
      <vt:lpstr>16本级一般公共预算转移支付分区决算表</vt:lpstr>
      <vt:lpstr>14.本级一般公共预算转移支付分区决算表 </vt:lpstr>
      <vt:lpstr>15.松原市一般债务限额和余额情况表</vt:lpstr>
      <vt:lpstr>16.市本级一般债务限额和余额情况表</vt:lpstr>
      <vt:lpstr>17.松原市政府性基金收入决算表</vt:lpstr>
      <vt:lpstr>18.松原市政府性基金支出决算表</vt:lpstr>
      <vt:lpstr>19.本级政府性基金收入决算表</vt:lpstr>
      <vt:lpstr>20.本级政府性基金支出决算表</vt:lpstr>
      <vt:lpstr>21.本级政府性基金收入功能分类决算表</vt:lpstr>
      <vt:lpstr>22.本级政府性基金支出功能分类决算表</vt:lpstr>
      <vt:lpstr>25政府性基金转移支付分项目决算表</vt:lpstr>
      <vt:lpstr>政府性基金转移支付分地区16</vt:lpstr>
      <vt:lpstr>23.政府性基金转移支付分项目决算表 </vt:lpstr>
      <vt:lpstr>24.政府性基金转移支付分地区决算表 </vt:lpstr>
      <vt:lpstr>26政府性基金转移支付分地区决算表</vt:lpstr>
      <vt:lpstr>25.松原市专项债务限额和余额情况表</vt:lpstr>
      <vt:lpstr>26.松原市本级专项债务限额和余额情况表</vt:lpstr>
      <vt:lpstr>27.国有资本经营预算收入决算表</vt:lpstr>
      <vt:lpstr>28.国有资本经营预算支出决算表</vt:lpstr>
      <vt:lpstr>29.本级国有资本经营预算收入</vt:lpstr>
      <vt:lpstr>30.本级国有资本经营预算支出</vt:lpstr>
      <vt:lpstr>31.2024年度松原市本级社会保险基金预算收入情况表</vt:lpstr>
      <vt:lpstr>32.2024年度松原市本级社会保险基金预算支出情况表</vt:lpstr>
    </vt:vector>
  </TitlesOfParts>
  <Company>czj</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zsz</dc:creator>
  <cp:lastModifiedBy>Administrator</cp:lastModifiedBy>
  <cp:lastPrinted>2025-09-12T01:19:38Z</cp:lastPrinted>
  <dcterms:created xsi:type="dcterms:W3CDTF">2003-12-24T09:20:00Z</dcterms:created>
  <dcterms:modified xsi:type="dcterms:W3CDTF">2025-09-12T01:51:08Z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506977028068416995D8E839A3E62D44_12</vt:lpwstr>
  </property>
</Properties>
</file>